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reagovtnz-my.sharepoint.com/personal/kajal_lallu_rea_govt_nz/Documents/Desktop/"/>
    </mc:Choice>
  </mc:AlternateContent>
  <xr:revisionPtr revIDLastSave="0" documentId="8_{4ABAB967-1ACF-4D52-8F63-0543B91DC9FE}" xr6:coauthVersionLast="47" xr6:coauthVersionMax="47" xr10:uidLastSave="{00000000-0000-0000-0000-000000000000}"/>
  <bookViews>
    <workbookView xWindow="2040" yWindow="2510" windowWidth="16920" windowHeight="1046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expenses'!$A$1:$E$30</definedName>
    <definedName name="_xlnm.Print_Area" localSheetId="5">'Gifts and benefits'!$A$1:$F$35</definedName>
    <definedName name="_xlnm.Print_Area" localSheetId="0">'Guidance for agencies'!$A$1:$A$58</definedName>
    <definedName name="_xlnm.Print_Area" localSheetId="3">Hospitality!$A$1:$E$21</definedName>
    <definedName name="_xlnm.Print_Area" localSheetId="1">'Summary and sign-off'!$A$1:$F$23</definedName>
    <definedName name="_xlnm.Print_Area" localSheetId="2">Travel!$A$1:$E$86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4" i="2" l="1"/>
  <c r="B6" i="13"/>
  <c r="D24" i="4" l="1"/>
  <c r="C24" i="3"/>
  <c r="C14" i="2"/>
  <c r="C63" i="1"/>
  <c r="C75" i="1"/>
  <c r="C15" i="1"/>
  <c r="E60" i="13" l="1"/>
  <c r="C60" i="13"/>
  <c r="C26" i="4"/>
  <c r="C25" i="4"/>
  <c r="B60" i="13" l="1"/>
  <c r="B59" i="13"/>
  <c r="D59" i="13"/>
  <c r="B58" i="13"/>
  <c r="D58" i="13"/>
  <c r="D57" i="13"/>
  <c r="B57" i="13"/>
  <c r="D56" i="13"/>
  <c r="B56" i="13"/>
  <c r="D55" i="13"/>
  <c r="B55" i="13"/>
  <c r="B2" i="4"/>
  <c r="B3" i="4"/>
  <c r="B2" i="3"/>
  <c r="B3" i="3"/>
  <c r="B2" i="2"/>
  <c r="B3" i="2"/>
  <c r="B2" i="1"/>
  <c r="B3" i="1"/>
  <c r="F58" i="13" l="1"/>
  <c r="D14" i="2" s="1"/>
  <c r="F60" i="13"/>
  <c r="E24" i="4" s="1"/>
  <c r="F59" i="13"/>
  <c r="D24" i="3" s="1"/>
  <c r="F57" i="13"/>
  <c r="F56" i="13"/>
  <c r="F55" i="13"/>
  <c r="D15" i="1" l="1"/>
  <c r="D75" i="1"/>
  <c r="D63" i="1"/>
  <c r="C16" i="13"/>
  <c r="C17" i="13"/>
  <c r="B5" i="4" l="1"/>
  <c r="B4" i="4"/>
  <c r="B5" i="3"/>
  <c r="B4" i="3"/>
  <c r="B5" i="2"/>
  <c r="B4" i="2"/>
  <c r="B5" i="1"/>
  <c r="B4" i="1"/>
  <c r="C15" i="13" l="1"/>
  <c r="F12" i="13" l="1"/>
  <c r="C24" i="4"/>
  <c r="F11" i="13" s="1"/>
  <c r="F13" i="13" l="1"/>
  <c r="B75" i="1"/>
  <c r="B17" i="13" s="1"/>
  <c r="B63" i="1"/>
  <c r="B16" i="13" s="1"/>
  <c r="B15" i="1"/>
  <c r="B15" i="13" s="1"/>
  <c r="B24" i="3" l="1"/>
  <c r="B13" i="13" s="1"/>
  <c r="B12" i="13"/>
  <c r="B11" i="13" l="1"/>
  <c r="B7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8"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6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<sst xmlns="http://schemas.openxmlformats.org/spreadsheetml/2006/main" count="524" uniqueCount="276">
  <si>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</si>
  <si>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</si>
  <si>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</si>
  <si>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</si>
  <si>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</si>
  <si>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</si>
  <si>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</si>
  <si>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</si>
  <si>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</si>
  <si>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</si>
  <si>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</si>
  <si>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</si>
  <si>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</si>
  <si>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</si>
  <si>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</si>
  <si>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</si>
  <si>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</si>
  <si>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</si>
  <si>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</si>
  <si>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</si>
  <si>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</si>
  <si>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</si>
  <si>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</si>
  <si>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</si>
  <si>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</si>
  <si>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</si>
  <si>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</si>
  <si>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</si>
  <si>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</si>
  <si>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</si>
  <si>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</si>
  <si>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</si>
  <si>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</si>
  <si>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</si>
  <si>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</si>
  <si>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</si>
  <si>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</si>
  <si>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</si>
  <si>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</si>
  <si>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</si>
  <si>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</si>
  <si>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</si>
  <si>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</si>
  <si>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</si>
  <si>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</si>
  <si>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</si>
  <si>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</si>
  <si>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</si>
  <si>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</si>
  <si>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</si>
  <si>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</si>
  <si>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</si>
  <si>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</si>
  <si>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</si>
  <si>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</si>
  <si>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</si>
  <si>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</si>
  <si>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</si>
  <si>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</si>
  <si>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</si>
  <si>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</si>
  <si>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</si>
  <si>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</si>
  <si>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</si>
  <si>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</si>
  <si>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</si>
  <si>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</si>
  <si>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</si>
  <si>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</si>
  <si>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</si>
  <si>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</si>
  <si>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</si>
  <si>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</si>
  <si>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</si>
  <si>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</si>
  <si>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</si>
  <si>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</si>
  <si>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</si>
  <si>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</si>
  <si>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</si>
  <si>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</si>
  <si>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</si>
  <si>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</si>
  <si>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</si>
  <si>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</si>
  <si>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</si>
  <si>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</si>
  <si>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</si>
  <si>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</si>
  <si>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</si>
  <si>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</si>
  <si>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</si>
  <si>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</si>
  <si>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</si>
  <si>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</si>
  <si>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</si>
  <si>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</si>
  <si>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</si>
  <si>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</si>
  <si>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</si>
  <si>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</si>
  <si>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</si>
  <si>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</si>
  <si>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</si>
  <si>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</si>
  <si>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</si>
  <si>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</si>
  <si>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</si>
  <si>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</si>
  <si>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</si>
  <si>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</si>
  <si>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</si>
  <si>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</si>
  <si>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</si>
  <si>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</si>
  <si>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</si>
  <si>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</si>
  <si>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</si>
  <si>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</si>
  <si>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</si>
  <si>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</si>
  <si>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</si>
  <si>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</si>
  <si>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</si>
  <si>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</si>
  <si>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</si>
  <si>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</si>
  <si>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</si>
  <si>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</si>
  <si>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</si>
  <si>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</si>
  <si>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</si>
  <si>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</si>
  <si>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</si>
  <si>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</si>
  <si>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</si>
  <si>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</si>
  <si>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</si>
  <si>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</si>
  <si>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</si>
  <si>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</si>
  <si>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</si>
  <si>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</si>
  <si>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</si>
  <si>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</si>
  <si>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</si>
  <si>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</si>
  <si>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</si>
  <si>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</si>
  <si>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</si>
  <si>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</si>
  <si>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</si>
  <si>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</si>
  <si>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</si>
  <si>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</si>
  <si>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</si>
  <si>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</si>
  <si>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</si>
  <si>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</si>
  <si>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</si>
  <si>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</si>
  <si>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</si>
  <si>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</si>
  <si>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</si>
  <si>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</si>
  <si>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</si>
  <si>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</si>
  <si>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</si>
  <si>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</si>
  <si>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</si>
  <si>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</si>
  <si>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Real Estate Authority</t>
  </si>
  <si>
    <t>Belinda Moffat</t>
  </si>
  <si>
    <t>GST exc</t>
  </si>
  <si>
    <t>Ray White</t>
  </si>
  <si>
    <t>Luke Cunningham Clere</t>
  </si>
  <si>
    <t>Cell phone</t>
  </si>
  <si>
    <t>Calls and data</t>
  </si>
  <si>
    <t>Wellington</t>
  </si>
  <si>
    <t>Development and training</t>
  </si>
  <si>
    <t>Car park</t>
  </si>
  <si>
    <t>No information to disclose.</t>
  </si>
  <si>
    <t>Airfare</t>
  </si>
  <si>
    <t>Presenting at REINZ Ambassadors Workshop and attending REINZ Awards</t>
  </si>
  <si>
    <t>Auckland</t>
  </si>
  <si>
    <t>Rental car</t>
  </si>
  <si>
    <t>Accommodation</t>
  </si>
  <si>
    <t>Meal</t>
  </si>
  <si>
    <t>Parking - airport</t>
  </si>
  <si>
    <t>Hospitality for two people</t>
  </si>
  <si>
    <t>Car park, noting that this is shared with staff regularly as required</t>
  </si>
  <si>
    <t>Denese Bates KC; Board Chair</t>
  </si>
  <si>
    <t>REINZ</t>
  </si>
  <si>
    <t>Real Estate Leaders Forum</t>
  </si>
  <si>
    <t>Invitation to attend the Ray White 2024 Annual Awards Dinner</t>
  </si>
  <si>
    <t>Accepted: Sector engagement</t>
  </si>
  <si>
    <t>Niche Recruitment</t>
  </si>
  <si>
    <t>Invitation to client evening</t>
  </si>
  <si>
    <t>Accepted: gifted to staff</t>
  </si>
  <si>
    <t xml:space="preserve">Invitation to speak at Business Leaders Symposium </t>
  </si>
  <si>
    <t>Invitation to speak at Annual Managers Meeting</t>
  </si>
  <si>
    <t>Barfoot &amp; Thompson</t>
  </si>
  <si>
    <t>Meredith Connell</t>
  </si>
  <si>
    <t>Fraud Film Festival</t>
  </si>
  <si>
    <t>One complimentary ticket to Commercial &amp; Industrial Breakfast</t>
  </si>
  <si>
    <t>Two complimentary tickets to the REINZ Awards Dinner</t>
  </si>
  <si>
    <t>Two complimentary Fraud Film Festival tickets for being on the festival judging panel</t>
  </si>
  <si>
    <t>1 July 2024 to 30 June 2025</t>
  </si>
  <si>
    <t>New cell phone</t>
  </si>
  <si>
    <t xml:space="preserve">16-17 Sept and 30 Sept-1 Oct 2024 </t>
  </si>
  <si>
    <t>8-9 May 2025</t>
  </si>
  <si>
    <t>AML Summit Registration</t>
  </si>
  <si>
    <t>Iti Kōpara Public Governance Training Registration</t>
  </si>
  <si>
    <t>Rees-Thomas Law Ltd</t>
  </si>
  <si>
    <t>Invitation to NZ Asian Lawyers Awards</t>
  </si>
  <si>
    <t>NZ Asian Lawyers Association</t>
  </si>
  <si>
    <t>Panel session: The Principles of The Treaty / Te Tiriti</t>
  </si>
  <si>
    <t>Hospitality for three people</t>
  </si>
  <si>
    <t xml:space="preserve">Hospitality for two people </t>
  </si>
  <si>
    <t xml:space="preserve">Wellington </t>
  </si>
  <si>
    <t>Relationship meeting - Board Chair</t>
  </si>
  <si>
    <t>Recruitment meeting - General Counsel role</t>
  </si>
  <si>
    <t>Stakeholder meeting - BOINZ CE, REA CE and Head of EIE</t>
  </si>
  <si>
    <t xml:space="preserve">Relationship meeting - Project Management Training Provider </t>
  </si>
  <si>
    <t>Coffee meeting with new General Counsel</t>
  </si>
  <si>
    <t>Parking</t>
  </si>
  <si>
    <t>Presenting at CPD Train-the-Trainer Day</t>
  </si>
  <si>
    <t>Presenting at Property Brokers Women in Real Estate Conference</t>
  </si>
  <si>
    <t>Taxis x 2</t>
  </si>
  <si>
    <t>Meeting with the Minister with the Board Chair</t>
  </si>
  <si>
    <t xml:space="preserve">Meal </t>
  </si>
  <si>
    <t xml:space="preserve">Taxis x 3 - airport to CBD, to REINZ, and to airport </t>
  </si>
  <si>
    <t>Presenting at Conversations with REA event Christchurch</t>
  </si>
  <si>
    <t>Christchurch</t>
  </si>
  <si>
    <t>13-14 August 2024</t>
  </si>
  <si>
    <t>21-22 August 2024</t>
  </si>
  <si>
    <t>29-30August 2024</t>
  </si>
  <si>
    <t>Taxis x3 - airport to hotel, hotel to event, hotel to airport</t>
  </si>
  <si>
    <t>Tauranga</t>
  </si>
  <si>
    <t>20-21 November 2024</t>
  </si>
  <si>
    <t>Meals x 3</t>
  </si>
  <si>
    <t xml:space="preserve">Cost to change personal flight to attend NZ Asian Lawyers Awards </t>
  </si>
  <si>
    <t>Taxi - airport to event</t>
  </si>
  <si>
    <t xml:space="preserve">Ubers x 2 - event to </t>
  </si>
  <si>
    <t xml:space="preserve">Presenting at CAC Training Day </t>
  </si>
  <si>
    <t>Taxi x 1</t>
  </si>
  <si>
    <t xml:space="preserve">Auckland </t>
  </si>
  <si>
    <t>Presenting at Conversations with REA event North Shore</t>
  </si>
  <si>
    <t xml:space="preserve">Ubers x 3 - Venue to accom, accom to venue, venue to airport </t>
  </si>
  <si>
    <t>14-15 May 2025</t>
  </si>
  <si>
    <t>Taxi x 1 - airport to venue</t>
  </si>
  <si>
    <t xml:space="preserve">Taxi x 1 - airport to meeting </t>
  </si>
  <si>
    <t>Presenting at Barfoot &amp; Thompson Annual Managers Meeting and stakeholder meeting with REINZ</t>
  </si>
  <si>
    <t>10-11 June 2025</t>
  </si>
  <si>
    <t>Ubers x 2 - event to marae, marae to airport</t>
  </si>
  <si>
    <t>Taxi x 1 - airport to accommodation</t>
  </si>
  <si>
    <t>Taxis x 2 - airport to city return</t>
  </si>
  <si>
    <t>Presenting at Conversations with REA Wellington</t>
  </si>
  <si>
    <t>Practicing Certificate and Law Society Membership as part of employment agreement</t>
  </si>
  <si>
    <t>Membership fees</t>
  </si>
  <si>
    <t>Presenting at Ray White Business Leaders Symposium</t>
  </si>
  <si>
    <t>Coffee with REA Senior Leadership Team</t>
  </si>
  <si>
    <t>Attending Ray White Annual Awards and stakeholder meetings</t>
  </si>
  <si>
    <t>Attending REINZ Board Meeting with Board Chair</t>
  </si>
  <si>
    <t xml:space="preserve">Attending NZ Asian Lawyers Awards </t>
  </si>
  <si>
    <t>Attending AML Summit</t>
  </si>
  <si>
    <t>Attending REINZ Commercial &amp; Industrial Breakfast and Marae hui</t>
  </si>
  <si>
    <t>Ubers x 2 - REINZ office to venue, venue to airport</t>
  </si>
  <si>
    <t>Attending Court Hearing</t>
  </si>
  <si>
    <t>Invitation to Harness Financial and Rees-Thomas Law Office Opening</t>
  </si>
  <si>
    <t>Invitation to end of year client function</t>
  </si>
  <si>
    <t>Real Estate Leaders Forum in Auckland</t>
  </si>
  <si>
    <t>REA Board/CE dinner</t>
  </si>
  <si>
    <t>Accepted: Important ongoing business relationship, short attendance</t>
  </si>
  <si>
    <t>Accepted: Important ongoing business relationship, brief attendance</t>
  </si>
  <si>
    <t>Accepted: Sector and stakeholder engagement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</si>
</sst>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44" fontId="23" fillId="0" borderId="0" applyFont="0" applyFill="0" applyBorder="0" applyAlignment="0" applyProtection="0"/>
  </cellStyleXfs>
  <cellXfs count="163">
    <xf numFmtId="0" fontId="0" fillId="0" borderId="0" xfId="0"/>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4"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44"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4"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8" fontId="0" fillId="0" borderId="0" xfId="0" applyNumberFormat="1" applyAlignment="1">
      <alignment wrapText="1"/>
    </xf>
    <xf numFmtId="8" fontId="19" fillId="3" borderId="0" xfId="0" applyNumberFormat="1" applyFont="1" applyFill="1" applyAlignment="1">
      <alignment vertical="center"/>
    </xf>
    <xf numFmtId="8" fontId="21" fillId="0" borderId="4" xfId="2" applyNumberFormat="1" applyFont="1" applyFill="1" applyBorder="1" applyAlignment="1" applyProtection="1">
      <alignment vertical="center" wrapText="1" readingOrder="1"/>
    </xf>
    <xf numFmtId="8" fontId="21" fillId="0" borderId="0" xfId="2" applyNumberFormat="1" applyFont="1" applyFill="1" applyBorder="1" applyAlignment="1" applyProtection="1">
      <alignment vertical="center" wrapText="1" readingOrder="1"/>
    </xf>
    <xf numFmtId="8" fontId="30" fillId="0" borderId="4" xfId="2" applyNumberFormat="1" applyFont="1" applyFill="1" applyBorder="1" applyAlignment="1" applyProtection="1">
      <alignment vertical="center" wrapText="1" readingOrder="1"/>
    </xf>
    <xf numFmtId="8"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8"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44" fontId="18" fillId="3" borderId="0" xfId="2" applyFont="1" applyFill="1" applyBorder="1" applyAlignment="1" applyProtection="1">
      <alignment horizontal="center" vertical="center" wrapText="1" readingOrder="1"/>
    </xf>
    <xf numFmtId="44"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44"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5" fontId="15" fillId="9" borderId="3" xfId="0" applyNumberFormat="1" applyFont="1" applyFill="1" applyBorder="1" applyAlignment="1" applyProtection="1">
      <alignment vertical="center"/>
      <protection locked="0"/>
    </xf>
    <xf numFmtId="8"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5"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8"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5" fontId="15" fillId="9" borderId="8" xfId="0" applyNumberFormat="1" applyFont="1" applyFill="1" applyBorder="1" applyAlignment="1" applyProtection="1">
      <alignment vertical="center" wrapText="1"/>
      <protection locked="0"/>
    </xf>
    <xf numFmtId="8"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5" fontId="15" fillId="3" borderId="3" xfId="0" applyNumberFormat="1" applyFont="1" applyFill="1" applyBorder="1" applyAlignment="1" applyProtection="1">
      <alignment vertical="center"/>
      <protection locked="0"/>
    </xf>
    <xf numFmtId="8"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4"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4" fontId="33" fillId="3" borderId="0" xfId="0" applyNumberFormat="1" applyFont="1" applyFill="1" applyAlignment="1">
      <alignment horizontal="center" vertical="center" wrapText="1"/>
    </xf>
    <xf numFmtId="165" fontId="15" fillId="10" borderId="3" xfId="0" applyNumberFormat="1" applyFont="1" applyFill="1" applyBorder="1" applyAlignment="1" applyProtection="1">
      <alignment vertical="center"/>
      <protection locked="0"/>
    </xf>
    <xf numFmtId="8"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5"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8"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5" fontId="15" fillId="10" borderId="3" xfId="0" applyNumberFormat="1" applyFont="1" applyFill="1" applyBorder="1" applyAlignment="1" applyProtection="1">
      <alignment horizontal="left" vertical="center"/>
      <protection locked="0"/>
    </xf>
    <xf numFmtId="0" fontId="0" fillId="10" borderId="0" xfId="0" applyFill="1" applyAlignment="1" applyProtection="1">
      <alignment wrapText="1"/>
      <protection locked="0"/>
    </xf>
    <xf numFmtId="0" fontId="0" fillId="10" borderId="0" xfId="0" applyFill="1" applyProtection="1">
      <protection locked="0"/>
    </xf>
    <xf numFmtId="0" fontId="0" fillId="11" borderId="0" xfId="0" applyFill="1" applyAlignment="1">
      <alignment wrapText="1"/>
    </xf>
    <xf numFmtId="0" fontId="0" fillId="11" borderId="0" xfId="0" applyFill="1"/>
    <xf numFmtId="0" fontId="1" fillId="11" borderId="0" xfId="0" applyFont="1" applyFill="1" applyAlignment="1">
      <alignment wrapText="1"/>
    </xf>
    <xf numFmtId="0" fontId="2" fillId="11" borderId="0" xfId="0" applyFont="1" applyFill="1" applyAlignment="1">
      <alignment wrapText="1"/>
    </xf>
    <xf numFmtId="0" fontId="1" fillId="11" borderId="0" xfId="0" applyFont="1" applyFill="1" applyAlignment="1">
      <alignment vertical="center" wrapText="1"/>
    </xf>
    <xf numFmtId="0" fontId="0" fillId="11" borderId="0" xfId="0" applyFill="1" applyAlignment="1" applyProtection="1">
      <alignment wrapText="1"/>
      <protection locked="0"/>
    </xf>
    <xf numFmtId="0" fontId="0" fillId="11" borderId="0" xfId="0" applyFill="1" applyProtection="1">
      <protection locked="0"/>
    </xf>
    <xf numFmtId="0" fontId="0" fillId="11" borderId="0" xfId="0" applyFill="1" applyAlignment="1">
      <alignment vertical="center" wrapText="1"/>
    </xf>
    <xf numFmtId="165" fontId="15" fillId="10" borderId="3" xfId="0" applyNumberFormat="1" applyFont="1" applyFill="1" applyBorder="1" applyAlignment="1" applyProtection="1">
      <alignment horizontal="left" vertical="center" wrapText="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5" fontId="34" fillId="10" borderId="2" xfId="0" applyNumberFormat="1" applyFont="1" applyFill="1" applyBorder="1" applyAlignment="1" applyProtection="1">
      <alignment horizontal="left" vertical="center" wrapText="1" readingOrder="1"/>
      <protection locked="0"/>
    </xf>
    <xf numFmtId="165"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37" zoomScaleNormal="100" workbookViewId="0">
      <selection activeCell="A14" sqref="A14"/>
    </sheetView>
  </sheetViews>
  <sheetFormatPr defaultColWidth="0" defaultRowHeight="14" zeroHeight="1" x14ac:dyDescent="0.3"/>
  <cols>
    <col min="1" max="1" width="219.26953125" style="39" customWidth="1"/>
    <col min="2" max="2" width="33.26953125" style="38" customWidth="1"/>
    <col min="3" max="16384" width="8.7265625" hidden="1"/>
  </cols>
  <sheetData>
    <row r="1" spans="1:2" ht="23.25" customHeight="1" x14ac:dyDescent="0.3">
      <c r="A1" s="37" t="s">
        <v>0</v>
      </c>
    </row>
    <row r="2" spans="1:2" ht="33" customHeight="1" x14ac:dyDescent="0.3">
      <c r="A2" s="101" t="s">
        <v>1</v>
      </c>
    </row>
    <row r="3" spans="1:2" ht="17.25" customHeight="1" x14ac:dyDescent="0.3"/>
    <row r="4" spans="1:2" ht="23.25" customHeight="1" x14ac:dyDescent="0.3">
      <c r="A4" s="127" t="s">
        <v>2</v>
      </c>
    </row>
    <row r="5" spans="1:2" ht="17.25" customHeight="1" x14ac:dyDescent="0.3"/>
    <row r="6" spans="1:2" ht="23.25" customHeight="1" x14ac:dyDescent="0.3">
      <c r="A6" s="40" t="s">
        <v>3</v>
      </c>
    </row>
    <row r="7" spans="1:2" ht="17.25" customHeight="1" x14ac:dyDescent="0.3">
      <c r="A7" s="41" t="s">
        <v>4</v>
      </c>
    </row>
    <row r="8" spans="1:2" ht="17.25" customHeight="1" x14ac:dyDescent="0.3">
      <c r="A8" s="41" t="s">
        <v>5</v>
      </c>
    </row>
    <row r="9" spans="1:2" ht="17.25" customHeight="1" x14ac:dyDescent="0.3">
      <c r="A9" s="41"/>
    </row>
    <row r="10" spans="1:2" ht="23.25" customHeight="1" x14ac:dyDescent="0.25">
      <c r="A10" s="40" t="s">
        <v>6</v>
      </c>
      <c r="B10" s="67" t="s">
        <v>7</v>
      </c>
    </row>
    <row r="11" spans="1:2" ht="17.25" customHeight="1" x14ac:dyDescent="0.3">
      <c r="A11" s="42" t="s">
        <v>8</v>
      </c>
    </row>
    <row r="12" spans="1:2" ht="17.25" customHeight="1" x14ac:dyDescent="0.3">
      <c r="A12" s="41" t="s">
        <v>9</v>
      </c>
    </row>
    <row r="13" spans="1:2" ht="17.25" customHeight="1" x14ac:dyDescent="0.3">
      <c r="A13" s="41" t="s">
        <v>10</v>
      </c>
    </row>
    <row r="14" spans="1:2" ht="17.25" customHeight="1" x14ac:dyDescent="0.3">
      <c r="A14" s="43" t="s">
        <v>11</v>
      </c>
    </row>
    <row r="15" spans="1:2" ht="17.25" customHeight="1" x14ac:dyDescent="0.3">
      <c r="A15" s="41" t="s">
        <v>12</v>
      </c>
    </row>
    <row r="16" spans="1:2" ht="17.25" customHeight="1" x14ac:dyDescent="0.3">
      <c r="A16" s="41"/>
    </row>
    <row r="17" spans="1:1" ht="23.25" customHeight="1" x14ac:dyDescent="0.3">
      <c r="A17" s="40" t="s">
        <v>13</v>
      </c>
    </row>
    <row r="18" spans="1:1" ht="17.25" customHeight="1" x14ac:dyDescent="0.3">
      <c r="A18" s="43" t="s">
        <v>14</v>
      </c>
    </row>
    <row r="19" spans="1:1" ht="17.25" customHeight="1" x14ac:dyDescent="0.3">
      <c r="A19" s="43" t="s">
        <v>15</v>
      </c>
    </row>
    <row r="20" spans="1:1" ht="17.25" customHeight="1" x14ac:dyDescent="0.3">
      <c r="A20" s="63" t="s">
        <v>16</v>
      </c>
    </row>
    <row r="21" spans="1:1" ht="17.25" customHeight="1" x14ac:dyDescent="0.3">
      <c r="A21" s="44"/>
    </row>
    <row r="22" spans="1:1" ht="23.25" customHeight="1" x14ac:dyDescent="0.3">
      <c r="A22" s="40" t="s">
        <v>17</v>
      </c>
    </row>
    <row r="23" spans="1:1" ht="17.25" customHeight="1" x14ac:dyDescent="0.3">
      <c r="A23" s="44" t="s">
        <v>18</v>
      </c>
    </row>
    <row r="24" spans="1:1" ht="17.25" customHeight="1" x14ac:dyDescent="0.3">
      <c r="A24" s="44"/>
    </row>
    <row r="25" spans="1:1" ht="23.25" customHeight="1" x14ac:dyDescent="0.3">
      <c r="A25" s="40" t="s">
        <v>19</v>
      </c>
    </row>
    <row r="26" spans="1:1" ht="17.25" customHeight="1" x14ac:dyDescent="0.3">
      <c r="A26" s="45" t="s">
        <v>20</v>
      </c>
    </row>
    <row r="27" spans="1:1" ht="32.25" customHeight="1" x14ac:dyDescent="0.3">
      <c r="A27" s="43" t="s">
        <v>21</v>
      </c>
    </row>
    <row r="28" spans="1:1" ht="17.25" customHeight="1" x14ac:dyDescent="0.3">
      <c r="A28" s="45" t="s">
        <v>22</v>
      </c>
    </row>
    <row r="29" spans="1:1" ht="32.25" customHeight="1" x14ac:dyDescent="0.3">
      <c r="A29" s="43" t="s">
        <v>23</v>
      </c>
    </row>
    <row r="30" spans="1:1" ht="17.25" customHeight="1" x14ac:dyDescent="0.3">
      <c r="A30" s="45" t="s">
        <v>24</v>
      </c>
    </row>
    <row r="31" spans="1:1" ht="17.25" customHeight="1" x14ac:dyDescent="0.3">
      <c r="A31" s="43" t="s">
        <v>25</v>
      </c>
    </row>
    <row r="32" spans="1:1" ht="17.25" customHeight="1" x14ac:dyDescent="0.3">
      <c r="A32" s="45" t="s">
        <v>26</v>
      </c>
    </row>
    <row r="33" spans="1:1" ht="32.25" customHeight="1" x14ac:dyDescent="0.3">
      <c r="A33" s="43" t="s">
        <v>27</v>
      </c>
    </row>
    <row r="34" spans="1:1" ht="32.25" customHeight="1" x14ac:dyDescent="0.3">
      <c r="A34" s="42" t="s">
        <v>28</v>
      </c>
    </row>
    <row r="35" spans="1:1" ht="17.25" customHeight="1" x14ac:dyDescent="0.3">
      <c r="A35" s="45" t="s">
        <v>29</v>
      </c>
    </row>
    <row r="36" spans="1:1" ht="32.25" customHeight="1" x14ac:dyDescent="0.3">
      <c r="A36" s="43" t="s">
        <v>30</v>
      </c>
    </row>
    <row r="37" spans="1:1" ht="32.25" customHeight="1" x14ac:dyDescent="0.3">
      <c r="A37" s="43" t="s">
        <v>31</v>
      </c>
    </row>
    <row r="38" spans="1:1" ht="32.25" customHeight="1" x14ac:dyDescent="0.3">
      <c r="A38" s="43" t="s">
        <v>32</v>
      </c>
    </row>
    <row r="39" spans="1:1" ht="17.25" customHeight="1" x14ac:dyDescent="0.3">
      <c r="A39" s="42"/>
    </row>
    <row r="40" spans="1:1" ht="22.5" customHeight="1" x14ac:dyDescent="0.3">
      <c r="A40" s="40" t="s">
        <v>33</v>
      </c>
    </row>
    <row r="41" spans="1:1" ht="17.25" customHeight="1" x14ac:dyDescent="0.3">
      <c r="A41" s="49" t="s">
        <v>34</v>
      </c>
    </row>
    <row r="42" spans="1:1" ht="17.25" customHeight="1" x14ac:dyDescent="0.3">
      <c r="A42" s="46" t="s">
        <v>35</v>
      </c>
    </row>
    <row r="43" spans="1:1" ht="17.25" customHeight="1" x14ac:dyDescent="0.3">
      <c r="A43" s="44" t="s">
        <v>36</v>
      </c>
    </row>
    <row r="44" spans="1:1" ht="32.25" customHeight="1" x14ac:dyDescent="0.3">
      <c r="A44" s="44" t="s">
        <v>37</v>
      </c>
    </row>
    <row r="45" spans="1:1" ht="32.25" customHeight="1" x14ac:dyDescent="0.3">
      <c r="A45" s="44" t="s">
        <v>38</v>
      </c>
    </row>
    <row r="46" spans="1:1" ht="17.25" customHeight="1" x14ac:dyDescent="0.3">
      <c r="A46" s="47" t="s">
        <v>39</v>
      </c>
    </row>
    <row r="47" spans="1:1" ht="32.25" customHeight="1" x14ac:dyDescent="0.3">
      <c r="A47" s="43" t="s">
        <v>40</v>
      </c>
    </row>
    <row r="48" spans="1:1" ht="32.25" customHeight="1" x14ac:dyDescent="0.3">
      <c r="A48" s="43" t="s">
        <v>41</v>
      </c>
    </row>
    <row r="49" spans="1:1" ht="32.25" customHeight="1" x14ac:dyDescent="0.3">
      <c r="A49" s="44" t="s">
        <v>42</v>
      </c>
    </row>
    <row r="50" spans="1:1" ht="17.25" customHeight="1" x14ac:dyDescent="0.3">
      <c r="A50" s="44" t="s">
        <v>43</v>
      </c>
    </row>
    <row r="51" spans="1:1" x14ac:dyDescent="0.3">
      <c r="A51" s="44" t="s">
        <v>44</v>
      </c>
    </row>
    <row r="52" spans="1:1" ht="17.25" customHeight="1" x14ac:dyDescent="0.3">
      <c r="A52" s="44"/>
    </row>
    <row r="53" spans="1:1" ht="22.5" customHeight="1" x14ac:dyDescent="0.3">
      <c r="A53" s="40" t="s">
        <v>45</v>
      </c>
    </row>
    <row r="54" spans="1:1" ht="32.25" customHeight="1" x14ac:dyDescent="0.3">
      <c r="A54" s="129" t="s">
        <v>46</v>
      </c>
    </row>
    <row r="55" spans="1:1" ht="17.25" customHeight="1" x14ac:dyDescent="0.3">
      <c r="A55" s="48" t="s">
        <v>47</v>
      </c>
    </row>
    <row r="56" spans="1:1" ht="17.25" customHeight="1" x14ac:dyDescent="0.3">
      <c r="A56" s="49" t="s">
        <v>48</v>
      </c>
    </row>
    <row r="57" spans="1:1" ht="17.25" customHeight="1" x14ac:dyDescent="0.3">
      <c r="A57" s="63" t="s">
        <v>49</v>
      </c>
    </row>
    <row r="58" spans="1:1" ht="17.25" customHeight="1" x14ac:dyDescent="0.3">
      <c r="A58" s="128" t="s">
        <v>50</v>
      </c>
    </row>
    <row r="59" spans="1:1" x14ac:dyDescent="0.3"/>
    <row r="61" spans="1:1" hidden="1" x14ac:dyDescent="0.3">
      <c r="A61" s="50"/>
    </row>
    <row r="62" spans="1:1" x14ac:dyDescent="0.3"/>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2" sqref="B2:F2"/>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45" t="s">
        <v>51</v>
      </c>
      <c r="B1" s="145"/>
      <c r="C1" s="145"/>
      <c r="D1" s="145"/>
      <c r="E1" s="145"/>
      <c r="F1" s="145"/>
      <c r="G1" s="16"/>
      <c r="H1" s="16"/>
      <c r="I1" s="16"/>
      <c r="J1" s="16"/>
      <c r="K1" s="16"/>
    </row>
    <row r="2" spans="1:11" ht="21" customHeight="1" x14ac:dyDescent="0.25">
      <c r="A2" s="2" t="s">
        <v>52</v>
      </c>
      <c r="B2" s="146" t="s">
        <v>171</v>
      </c>
      <c r="C2" s="146"/>
      <c r="D2" s="146"/>
      <c r="E2" s="146"/>
      <c r="F2" s="146"/>
      <c r="G2" s="16"/>
      <c r="H2" s="16"/>
      <c r="I2" s="16"/>
      <c r="J2" s="16"/>
      <c r="K2" s="16"/>
    </row>
    <row r="3" spans="1:11" ht="15.5" x14ac:dyDescent="0.25">
      <c r="A3" s="2" t="s">
        <v>53</v>
      </c>
      <c r="B3" s="146" t="s">
        <v>172</v>
      </c>
      <c r="C3" s="146"/>
      <c r="D3" s="146"/>
      <c r="E3" s="146"/>
      <c r="F3" s="146"/>
      <c r="G3" s="16"/>
      <c r="H3" s="16"/>
      <c r="I3" s="16"/>
      <c r="J3" s="16"/>
      <c r="K3" s="16"/>
    </row>
    <row r="4" spans="1:11" ht="21" customHeight="1" x14ac:dyDescent="0.25">
      <c r="A4" s="2" t="s">
        <v>54</v>
      </c>
      <c r="B4" s="147">
        <v>45474</v>
      </c>
      <c r="C4" s="147"/>
      <c r="D4" s="147"/>
      <c r="E4" s="147"/>
      <c r="F4" s="147"/>
      <c r="G4" s="16"/>
      <c r="H4" s="16"/>
      <c r="I4" s="16"/>
      <c r="J4" s="16"/>
      <c r="K4" s="16"/>
    </row>
    <row r="5" spans="1:11" ht="21" customHeight="1" x14ac:dyDescent="0.25">
      <c r="A5" s="2" t="s">
        <v>55</v>
      </c>
      <c r="B5" s="147">
        <v>45838</v>
      </c>
      <c r="C5" s="147"/>
      <c r="D5" s="147"/>
      <c r="E5" s="147"/>
      <c r="F5" s="147"/>
      <c r="G5" s="16"/>
      <c r="H5" s="16"/>
      <c r="I5" s="16"/>
      <c r="J5" s="16"/>
      <c r="K5" s="16"/>
    </row>
    <row r="6" spans="1:11" ht="21" customHeight="1" x14ac:dyDescent="0.25">
      <c r="A6" s="2" t="s">
        <v>56</v>
      </c>
      <c r="B6" s="144" t="str">
        <f>IF(AND(Travel!B7&lt;&gt;A30,Hospitality!B7&lt;&gt;A30,'All other expenses'!B7&lt;&gt;A30,'Gifts and benefits'!B7&lt;&gt;A30),A31,IF(AND(Travel!B7=A30,Hospitality!B7=A30,'All other expenses'!B7=A30,'Gifts and benefits'!B7=A30),A33,A32))</f>
        <v>Data and totals checked on all sheets</v>
      </c>
      <c r="C6" s="144"/>
      <c r="D6" s="144"/>
      <c r="E6" s="144"/>
      <c r="F6" s="144"/>
      <c r="G6" s="22"/>
      <c r="H6" s="16"/>
      <c r="I6" s="16"/>
      <c r="J6" s="16"/>
      <c r="K6" s="16"/>
    </row>
    <row r="7" spans="1:11" ht="31" x14ac:dyDescent="0.25">
      <c r="A7" s="2" t="s">
        <v>57</v>
      </c>
      <c r="B7" s="143" t="s">
        <v>90</v>
      </c>
      <c r="C7" s="143"/>
      <c r="D7" s="143"/>
      <c r="E7" s="143"/>
      <c r="F7" s="143"/>
      <c r="G7" s="22"/>
      <c r="H7" s="16"/>
      <c r="I7" s="16"/>
      <c r="J7" s="16"/>
      <c r="K7" s="16"/>
    </row>
    <row r="8" spans="1:11" ht="25.5" customHeight="1" x14ac:dyDescent="0.25">
      <c r="A8" s="2" t="s">
        <v>59</v>
      </c>
      <c r="B8" s="143" t="s">
        <v>191</v>
      </c>
      <c r="C8" s="143"/>
      <c r="D8" s="143"/>
      <c r="E8" s="143"/>
      <c r="F8" s="143"/>
      <c r="G8" s="22"/>
      <c r="H8" s="16"/>
      <c r="I8" s="16"/>
      <c r="J8" s="16"/>
      <c r="K8" s="16"/>
    </row>
    <row r="9" spans="1:11" ht="66.75" customHeight="1" x14ac:dyDescent="0.25">
      <c r="A9" s="142" t="s">
        <v>61</v>
      </c>
      <c r="B9" s="142"/>
      <c r="C9" s="142"/>
      <c r="D9" s="142"/>
      <c r="E9" s="142"/>
      <c r="F9" s="142"/>
      <c r="G9" s="22"/>
      <c r="H9" s="16"/>
      <c r="I9" s="16"/>
      <c r="J9" s="16"/>
      <c r="K9" s="16"/>
    </row>
    <row r="10" spans="1:11" s="91" customFormat="1" ht="36" customHeight="1" x14ac:dyDescent="0.3">
      <c r="A10" s="85" t="s">
        <v>62</v>
      </c>
      <c r="B10" s="86" t="s">
        <v>63</v>
      </c>
      <c r="C10" s="86" t="s">
        <v>64</v>
      </c>
      <c r="D10" s="87"/>
      <c r="E10" s="88" t="s">
        <v>29</v>
      </c>
      <c r="F10" s="89" t="s">
        <v>65</v>
      </c>
      <c r="G10" s="90"/>
      <c r="H10" s="90"/>
      <c r="I10" s="90"/>
      <c r="J10" s="90"/>
      <c r="K10" s="90"/>
    </row>
    <row r="11" spans="1:11" ht="27.75" customHeight="1" x14ac:dyDescent="0.35">
      <c r="A11" s="7" t="s">
        <v>66</v>
      </c>
      <c r="B11" s="57">
        <f>B15+B16+B17</f>
        <v>6987.9199999999992</v>
      </c>
      <c r="C11" s="64" t="s">
        <v>173</v>
      </c>
      <c r="D11" s="5"/>
      <c r="E11" s="7" t="s">
        <v>67</v>
      </c>
      <c r="F11" s="31">
        <f>'Gifts and benefits'!C24</f>
        <v>12</v>
      </c>
      <c r="G11" s="28"/>
      <c r="H11" s="28"/>
      <c r="I11" s="28"/>
      <c r="J11" s="28"/>
      <c r="K11" s="28"/>
    </row>
    <row r="12" spans="1:11" ht="27.75" customHeight="1" x14ac:dyDescent="0.35">
      <c r="A12" s="7" t="s">
        <v>24</v>
      </c>
      <c r="B12" s="57">
        <f>Hospitality!B14</f>
        <v>35.22</v>
      </c>
      <c r="C12" s="64" t="s">
        <v>173</v>
      </c>
      <c r="D12" s="5"/>
      <c r="E12" s="7" t="s">
        <v>68</v>
      </c>
      <c r="F12" s="31">
        <f>'Gifts and benefits'!C25</f>
        <v>10</v>
      </c>
      <c r="G12" s="28"/>
      <c r="H12" s="28"/>
      <c r="I12" s="28"/>
      <c r="J12" s="28"/>
      <c r="K12" s="28"/>
    </row>
    <row r="13" spans="1:11" ht="27.75" customHeight="1" x14ac:dyDescent="0.25">
      <c r="A13" s="7" t="s">
        <v>69</v>
      </c>
      <c r="B13" s="57">
        <f>'All other expenses'!B24</f>
        <v>14783.390000000001</v>
      </c>
      <c r="C13" s="64" t="s">
        <v>173</v>
      </c>
      <c r="D13" s="5"/>
      <c r="E13" s="7" t="s">
        <v>70</v>
      </c>
      <c r="F13" s="31">
        <f>'Gifts and benefits'!C26</f>
        <v>2</v>
      </c>
      <c r="G13" s="16"/>
      <c r="H13" s="16"/>
      <c r="I13" s="16"/>
      <c r="J13" s="16"/>
      <c r="K13" s="16"/>
    </row>
    <row r="14" spans="1:11" ht="12.75" customHeight="1" x14ac:dyDescent="0.25">
      <c r="A14" s="6"/>
      <c r="B14" s="58"/>
      <c r="C14" s="65"/>
      <c r="D14" s="32"/>
      <c r="E14" s="5"/>
      <c r="F14" s="33"/>
      <c r="G14" s="16"/>
      <c r="H14" s="16"/>
      <c r="I14" s="16"/>
      <c r="J14" s="16"/>
      <c r="K14" s="16"/>
    </row>
    <row r="15" spans="1:11" ht="27.75" customHeight="1" x14ac:dyDescent="0.25">
      <c r="A15" s="8" t="s">
        <v>71</v>
      </c>
      <c r="B15" s="59">
        <f>Travel!B15</f>
        <v>0</v>
      </c>
      <c r="C15" s="66" t="str">
        <f>C11</f>
        <v>GST exc</v>
      </c>
      <c r="D15" s="5"/>
      <c r="E15" s="5"/>
      <c r="F15" s="33"/>
      <c r="G15" s="16"/>
      <c r="H15" s="16"/>
      <c r="I15" s="16"/>
      <c r="J15" s="16"/>
      <c r="K15" s="16"/>
    </row>
    <row r="16" spans="1:11" ht="27.75" customHeight="1" x14ac:dyDescent="0.25">
      <c r="A16" s="8" t="s">
        <v>72</v>
      </c>
      <c r="B16" s="59">
        <f>Travel!B63</f>
        <v>6854.9499999999989</v>
      </c>
      <c r="C16" s="66" t="str">
        <f>C11</f>
        <v>GST exc</v>
      </c>
      <c r="D16" s="34"/>
      <c r="E16" s="5"/>
      <c r="F16" s="35"/>
      <c r="G16" s="16"/>
      <c r="H16" s="16"/>
      <c r="I16" s="16"/>
      <c r="J16" s="16"/>
      <c r="K16" s="16"/>
    </row>
    <row r="17" spans="1:11" ht="27.75" customHeight="1" x14ac:dyDescent="0.25">
      <c r="A17" s="8" t="s">
        <v>73</v>
      </c>
      <c r="B17" s="59">
        <f>Travel!B75</f>
        <v>132.97</v>
      </c>
      <c r="C17" s="66" t="str">
        <f>C11</f>
        <v>GST exc</v>
      </c>
      <c r="D17" s="5"/>
      <c r="E17" s="5"/>
      <c r="F17" s="35"/>
      <c r="G17" s="16"/>
      <c r="H17" s="16"/>
      <c r="I17" s="16"/>
      <c r="J17" s="16"/>
      <c r="K17" s="16"/>
    </row>
    <row r="18" spans="1:11" ht="27.75" customHeight="1" x14ac:dyDescent="0.3">
      <c r="A18" s="16"/>
      <c r="B18" s="18"/>
      <c r="C18" s="16"/>
      <c r="D18" s="4"/>
      <c r="E18" s="4"/>
      <c r="F18" s="27"/>
      <c r="G18" s="16"/>
      <c r="H18" s="16"/>
      <c r="I18" s="16"/>
      <c r="J18" s="16"/>
      <c r="K18" s="16"/>
    </row>
    <row r="19" spans="1:11" ht="13" x14ac:dyDescent="0.3">
      <c r="A19" s="17" t="s">
        <v>74</v>
      </c>
      <c r="B19" s="18"/>
      <c r="C19" s="16"/>
      <c r="D19" s="16"/>
      <c r="E19" s="16"/>
      <c r="F19" s="16"/>
      <c r="G19" s="16"/>
      <c r="H19" s="16"/>
      <c r="I19" s="16"/>
      <c r="J19" s="16"/>
      <c r="K19" s="16"/>
    </row>
    <row r="20" spans="1:11" x14ac:dyDescent="0.25">
      <c r="A20" s="19" t="s">
        <v>75</v>
      </c>
      <c r="D20" s="16"/>
      <c r="E20" s="16"/>
      <c r="F20" s="16"/>
      <c r="G20" s="16"/>
      <c r="H20" s="16"/>
      <c r="I20" s="16"/>
      <c r="J20" s="16"/>
      <c r="K20" s="16"/>
    </row>
    <row r="21" spans="1:11" ht="12.65" customHeight="1" x14ac:dyDescent="0.25">
      <c r="A21" s="19" t="s">
        <v>76</v>
      </c>
      <c r="D21" s="16"/>
      <c r="E21" s="16"/>
      <c r="F21" s="16"/>
      <c r="G21" s="16"/>
      <c r="H21" s="16"/>
      <c r="I21" s="16"/>
      <c r="J21" s="16"/>
      <c r="K21" s="16"/>
    </row>
    <row r="22" spans="1:11" ht="12.65" customHeight="1" x14ac:dyDescent="0.25">
      <c r="A22" s="19" t="s">
        <v>77</v>
      </c>
      <c r="D22" s="16"/>
      <c r="E22" s="16"/>
      <c r="F22" s="16"/>
      <c r="G22" s="16"/>
      <c r="H22" s="16"/>
      <c r="I22" s="16"/>
      <c r="J22" s="16"/>
      <c r="K22" s="16"/>
    </row>
    <row r="23" spans="1:11" ht="12.65" customHeight="1" x14ac:dyDescent="0.25">
      <c r="A23" s="19" t="s">
        <v>78</v>
      </c>
      <c r="D23" s="16"/>
      <c r="E23" s="16"/>
      <c r="F23" s="16"/>
      <c r="G23" s="16"/>
      <c r="H23" s="16"/>
      <c r="I23" s="16"/>
      <c r="J23" s="16"/>
      <c r="K23" s="16"/>
    </row>
    <row r="24" spans="1:11" x14ac:dyDescent="0.25">
      <c r="A24" s="25"/>
      <c r="B24" s="16"/>
      <c r="C24" s="16"/>
      <c r="D24" s="16"/>
      <c r="E24" s="16"/>
      <c r="F24" s="16"/>
      <c r="G24" s="16"/>
      <c r="H24" s="16"/>
      <c r="I24" s="16"/>
      <c r="J24" s="16"/>
      <c r="K24" s="16"/>
    </row>
    <row r="25" spans="1:11" ht="13" hidden="1" x14ac:dyDescent="0.3">
      <c r="A25" s="11" t="s">
        <v>79</v>
      </c>
      <c r="B25" s="12"/>
      <c r="C25" s="12"/>
      <c r="D25" s="12"/>
      <c r="E25" s="12"/>
      <c r="F25" s="12"/>
      <c r="G25" s="16"/>
      <c r="H25" s="16"/>
      <c r="I25" s="16"/>
      <c r="J25" s="16"/>
      <c r="K25" s="16"/>
    </row>
    <row r="26" spans="1:11" ht="12.75" hidden="1" customHeight="1" x14ac:dyDescent="0.25">
      <c r="A26" s="10" t="s">
        <v>80</v>
      </c>
      <c r="B26" s="3"/>
      <c r="C26" s="3"/>
      <c r="D26" s="10"/>
      <c r="E26" s="10"/>
      <c r="F26" s="10"/>
      <c r="G26" s="16"/>
      <c r="H26" s="16"/>
      <c r="I26" s="16"/>
      <c r="J26" s="16"/>
      <c r="K26" s="16"/>
    </row>
    <row r="27" spans="1:11" hidden="1" x14ac:dyDescent="0.25">
      <c r="A27" s="9" t="s">
        <v>81</v>
      </c>
      <c r="B27" s="9"/>
      <c r="C27" s="9"/>
      <c r="D27" s="9"/>
      <c r="E27" s="9"/>
      <c r="F27" s="9"/>
      <c r="G27" s="16"/>
      <c r="H27" s="16"/>
      <c r="I27" s="16"/>
      <c r="J27" s="16"/>
      <c r="K27" s="16"/>
    </row>
    <row r="28" spans="1:11" hidden="1" x14ac:dyDescent="0.25">
      <c r="A28" s="9" t="s">
        <v>82</v>
      </c>
      <c r="B28" s="9"/>
      <c r="C28" s="9"/>
      <c r="D28" s="9"/>
      <c r="E28" s="9"/>
      <c r="F28" s="9"/>
      <c r="G28" s="16"/>
      <c r="H28" s="16"/>
      <c r="I28" s="16"/>
      <c r="J28" s="16"/>
      <c r="K28" s="16"/>
    </row>
    <row r="29" spans="1:11" hidden="1" x14ac:dyDescent="0.25">
      <c r="A29" s="10" t="s">
        <v>83</v>
      </c>
      <c r="B29" s="10"/>
      <c r="C29" s="10"/>
      <c r="D29" s="10"/>
      <c r="E29" s="10"/>
      <c r="F29" s="10"/>
      <c r="G29" s="16"/>
      <c r="H29" s="16"/>
      <c r="I29" s="16"/>
      <c r="J29" s="16"/>
      <c r="K29" s="16"/>
    </row>
    <row r="30" spans="1:11" hidden="1" x14ac:dyDescent="0.25">
      <c r="A30" s="10" t="s">
        <v>84</v>
      </c>
      <c r="B30" s="10"/>
      <c r="C30" s="10"/>
      <c r="D30" s="10"/>
      <c r="E30" s="10"/>
      <c r="F30" s="10"/>
      <c r="G30" s="16"/>
      <c r="H30" s="16"/>
      <c r="I30" s="16"/>
      <c r="J30" s="16"/>
      <c r="K30" s="16"/>
    </row>
    <row r="31" spans="1:11" hidden="1" x14ac:dyDescent="0.25">
      <c r="A31" s="9" t="s">
        <v>85</v>
      </c>
      <c r="B31" s="9"/>
      <c r="C31" s="9"/>
      <c r="D31" s="9"/>
      <c r="E31" s="9"/>
      <c r="F31" s="9"/>
      <c r="G31" s="16"/>
      <c r="H31" s="16"/>
      <c r="I31" s="16"/>
      <c r="J31" s="16"/>
      <c r="K31" s="16"/>
    </row>
    <row r="32" spans="1:11" hidden="1" x14ac:dyDescent="0.25">
      <c r="A32" s="9" t="s">
        <v>86</v>
      </c>
      <c r="B32" s="9"/>
      <c r="C32" s="9"/>
      <c r="D32" s="9"/>
      <c r="E32" s="9"/>
      <c r="F32" s="9"/>
      <c r="G32" s="16"/>
      <c r="H32" s="16"/>
      <c r="I32" s="16"/>
      <c r="J32" s="16"/>
      <c r="K32" s="16"/>
    </row>
    <row r="33" spans="1:11" hidden="1" x14ac:dyDescent="0.25">
      <c r="A33" s="9" t="s">
        <v>87</v>
      </c>
      <c r="B33" s="9"/>
      <c r="C33" s="9"/>
      <c r="D33" s="9"/>
      <c r="E33" s="9"/>
      <c r="F33" s="9"/>
      <c r="G33" s="16"/>
      <c r="H33" s="16"/>
      <c r="I33" s="16"/>
      <c r="J33" s="16"/>
      <c r="K33" s="16"/>
    </row>
    <row r="34" spans="1:11" hidden="1" x14ac:dyDescent="0.25">
      <c r="A34" s="10" t="s">
        <v>88</v>
      </c>
      <c r="B34" s="10"/>
      <c r="C34" s="10"/>
      <c r="D34" s="10"/>
      <c r="E34" s="10"/>
      <c r="F34" s="10"/>
      <c r="G34" s="16"/>
      <c r="H34" s="16"/>
      <c r="I34" s="16"/>
      <c r="J34" s="16"/>
      <c r="K34" s="16"/>
    </row>
    <row r="35" spans="1:11" hidden="1" x14ac:dyDescent="0.25">
      <c r="A35" s="10" t="s">
        <v>89</v>
      </c>
      <c r="B35" s="10"/>
      <c r="C35" s="10"/>
      <c r="D35" s="10"/>
      <c r="E35" s="10"/>
      <c r="F35" s="10"/>
      <c r="G35" s="16"/>
      <c r="H35" s="16"/>
      <c r="I35" s="16"/>
      <c r="J35" s="16"/>
      <c r="K35" s="16"/>
    </row>
    <row r="36" spans="1:11" hidden="1" x14ac:dyDescent="0.25">
      <c r="A36" s="9" t="s">
        <v>58</v>
      </c>
      <c r="B36" s="61"/>
      <c r="C36" s="61"/>
      <c r="D36" s="61"/>
      <c r="E36" s="61"/>
      <c r="F36" s="61"/>
      <c r="G36" s="16"/>
      <c r="H36" s="16"/>
      <c r="I36" s="16"/>
      <c r="J36" s="16"/>
      <c r="K36" s="16"/>
    </row>
    <row r="37" spans="1:11" hidden="1" x14ac:dyDescent="0.25">
      <c r="A37" s="9" t="s">
        <v>90</v>
      </c>
      <c r="B37" s="61"/>
      <c r="C37" s="61"/>
      <c r="D37" s="61"/>
      <c r="E37" s="61"/>
      <c r="F37" s="61"/>
      <c r="G37" s="16"/>
      <c r="H37" s="16"/>
      <c r="I37" s="16"/>
      <c r="J37" s="16"/>
      <c r="K37" s="16"/>
    </row>
    <row r="38" spans="1:11" hidden="1" x14ac:dyDescent="0.25">
      <c r="A38" s="9" t="s">
        <v>60</v>
      </c>
      <c r="B38" s="61"/>
      <c r="C38" s="61"/>
      <c r="D38" s="61"/>
      <c r="E38" s="61"/>
      <c r="F38" s="61"/>
      <c r="G38" s="16"/>
      <c r="H38" s="16"/>
      <c r="I38" s="16"/>
      <c r="J38" s="16"/>
      <c r="K38" s="16"/>
    </row>
    <row r="39" spans="1:11" hidden="1" x14ac:dyDescent="0.25">
      <c r="A39" s="10" t="s">
        <v>91</v>
      </c>
      <c r="B39" s="3"/>
      <c r="C39" s="3"/>
      <c r="D39" s="3"/>
      <c r="E39" s="3"/>
      <c r="F39" s="3"/>
      <c r="G39" s="16"/>
      <c r="H39" s="16"/>
      <c r="I39" s="16"/>
      <c r="J39" s="16"/>
      <c r="K39" s="16"/>
    </row>
    <row r="40" spans="1:11" hidden="1" x14ac:dyDescent="0.25">
      <c r="A40" s="3" t="s">
        <v>92</v>
      </c>
      <c r="B40" s="3"/>
      <c r="C40" s="3"/>
      <c r="D40" s="3"/>
      <c r="E40" s="3"/>
      <c r="F40" s="3"/>
      <c r="G40" s="16"/>
      <c r="H40" s="16"/>
      <c r="I40" s="16"/>
      <c r="J40" s="16"/>
      <c r="K40" s="16"/>
    </row>
    <row r="41" spans="1:11" hidden="1" x14ac:dyDescent="0.25">
      <c r="A41" s="3" t="s">
        <v>93</v>
      </c>
      <c r="B41" s="3"/>
      <c r="C41" s="3"/>
      <c r="D41" s="3"/>
      <c r="E41" s="3"/>
      <c r="F41" s="3"/>
      <c r="G41" s="16"/>
      <c r="H41" s="16"/>
      <c r="I41" s="16"/>
      <c r="J41" s="16"/>
      <c r="K41" s="16"/>
    </row>
    <row r="42" spans="1:11" hidden="1" x14ac:dyDescent="0.25">
      <c r="A42" s="3" t="s">
        <v>94</v>
      </c>
      <c r="B42" s="3"/>
      <c r="C42" s="3"/>
      <c r="D42" s="3"/>
      <c r="E42" s="3"/>
      <c r="F42" s="3"/>
      <c r="G42" s="16"/>
      <c r="H42" s="16"/>
      <c r="I42" s="16"/>
      <c r="J42" s="16"/>
      <c r="K42" s="16"/>
    </row>
    <row r="43" spans="1:11" hidden="1" x14ac:dyDescent="0.25">
      <c r="A43" s="3" t="s">
        <v>95</v>
      </c>
      <c r="B43" s="3"/>
      <c r="C43" s="3"/>
      <c r="D43" s="3"/>
      <c r="E43" s="3"/>
      <c r="F43" s="3"/>
      <c r="G43" s="16"/>
      <c r="H43" s="16"/>
      <c r="I43" s="16"/>
      <c r="J43" s="16"/>
      <c r="K43" s="16"/>
    </row>
    <row r="44" spans="1:11" hidden="1" x14ac:dyDescent="0.25">
      <c r="A44" s="3" t="s">
        <v>96</v>
      </c>
      <c r="B44" s="3"/>
      <c r="C44" s="3"/>
      <c r="D44" s="3"/>
      <c r="E44" s="3"/>
      <c r="F44" s="3"/>
      <c r="G44" s="16"/>
      <c r="H44" s="16"/>
      <c r="I44" s="16"/>
      <c r="J44" s="16"/>
      <c r="K44" s="16"/>
    </row>
    <row r="45" spans="1:11" hidden="1" x14ac:dyDescent="0.25">
      <c r="A45" s="62" t="s">
        <v>97</v>
      </c>
      <c r="B45" s="61"/>
      <c r="C45" s="61"/>
      <c r="D45" s="61"/>
      <c r="E45" s="61"/>
      <c r="F45" s="61"/>
      <c r="G45" s="16"/>
      <c r="H45" s="16"/>
      <c r="I45" s="16"/>
      <c r="J45" s="16"/>
      <c r="K45" s="16"/>
    </row>
    <row r="46" spans="1:11" hidden="1" x14ac:dyDescent="0.25">
      <c r="A46" s="61" t="s">
        <v>98</v>
      </c>
      <c r="B46" s="61"/>
      <c r="C46" s="61"/>
      <c r="D46" s="61"/>
      <c r="E46" s="61"/>
      <c r="F46" s="61"/>
      <c r="G46" s="16"/>
      <c r="H46" s="16"/>
      <c r="I46" s="16"/>
      <c r="J46" s="16"/>
      <c r="K46" s="16"/>
    </row>
    <row r="47" spans="1:11" hidden="1" x14ac:dyDescent="0.25">
      <c r="A47" s="36">
        <v>-20000</v>
      </c>
      <c r="B47" s="3"/>
      <c r="C47" s="3"/>
      <c r="D47" s="3"/>
      <c r="E47" s="3"/>
      <c r="F47" s="3"/>
      <c r="G47" s="16"/>
      <c r="H47" s="16"/>
      <c r="I47" s="16"/>
      <c r="J47" s="16"/>
      <c r="K47" s="16"/>
    </row>
    <row r="48" spans="1:11" ht="25" hidden="1" x14ac:dyDescent="0.25">
      <c r="A48" s="79" t="s">
        <v>99</v>
      </c>
      <c r="B48" s="61"/>
      <c r="C48" s="61"/>
      <c r="D48" s="61"/>
      <c r="E48" s="61"/>
      <c r="F48" s="61"/>
      <c r="G48" s="16"/>
      <c r="H48" s="16"/>
      <c r="I48" s="16"/>
      <c r="J48" s="16"/>
      <c r="K48" s="16"/>
    </row>
    <row r="49" spans="1:11" ht="25" hidden="1" x14ac:dyDescent="0.25">
      <c r="A49" s="79" t="s">
        <v>100</v>
      </c>
      <c r="B49" s="61"/>
      <c r="C49" s="61"/>
      <c r="D49" s="61"/>
      <c r="E49" s="61"/>
      <c r="F49" s="61"/>
      <c r="G49" s="16"/>
      <c r="H49" s="16"/>
      <c r="I49" s="16"/>
      <c r="J49" s="16"/>
      <c r="K49" s="16"/>
    </row>
    <row r="50" spans="1:11" ht="25" hidden="1" x14ac:dyDescent="0.25">
      <c r="A50" s="80" t="s">
        <v>101</v>
      </c>
      <c r="B50" s="3"/>
      <c r="C50" s="3"/>
      <c r="D50" s="3"/>
      <c r="E50" s="3"/>
      <c r="F50" s="3"/>
      <c r="G50" s="16"/>
      <c r="H50" s="16"/>
      <c r="I50" s="16"/>
      <c r="J50" s="16"/>
      <c r="K50" s="16"/>
    </row>
    <row r="51" spans="1:11" ht="25" hidden="1" x14ac:dyDescent="0.25">
      <c r="A51" s="80" t="s">
        <v>102</v>
      </c>
      <c r="B51" s="3"/>
      <c r="C51" s="3"/>
      <c r="D51" s="3"/>
      <c r="E51" s="3"/>
      <c r="F51" s="3"/>
      <c r="G51" s="16"/>
      <c r="H51" s="16"/>
      <c r="I51" s="16"/>
      <c r="J51" s="16"/>
      <c r="K51" s="16"/>
    </row>
    <row r="52" spans="1:11" ht="37.5" hidden="1" x14ac:dyDescent="0.3">
      <c r="A52" s="80" t="s">
        <v>103</v>
      </c>
      <c r="B52" s="72"/>
      <c r="C52" s="72"/>
      <c r="D52" s="72"/>
      <c r="E52" s="10"/>
      <c r="F52" s="10"/>
      <c r="G52" s="16"/>
      <c r="H52" s="16"/>
      <c r="I52" s="16"/>
      <c r="J52" s="16"/>
      <c r="K52" s="16"/>
    </row>
    <row r="53" spans="1:11" ht="13" hidden="1" x14ac:dyDescent="0.3">
      <c r="A53" s="77" t="s">
        <v>104</v>
      </c>
      <c r="B53" s="71"/>
      <c r="C53" s="71"/>
      <c r="D53" s="71"/>
      <c r="E53" s="9"/>
      <c r="F53" s="9" t="b">
        <v>1</v>
      </c>
      <c r="G53" s="16"/>
      <c r="H53" s="16"/>
      <c r="I53" s="16"/>
      <c r="J53" s="16"/>
      <c r="K53" s="16"/>
    </row>
    <row r="54" spans="1:11" ht="13" hidden="1" x14ac:dyDescent="0.3">
      <c r="A54" s="78" t="s">
        <v>105</v>
      </c>
      <c r="B54" s="77"/>
      <c r="C54" s="77"/>
      <c r="D54" s="77"/>
      <c r="E54" s="9"/>
      <c r="F54" s="9" t="b">
        <v>0</v>
      </c>
      <c r="G54" s="16"/>
      <c r="H54" s="16"/>
      <c r="I54" s="16"/>
      <c r="J54" s="16"/>
      <c r="K54" s="16"/>
    </row>
    <row r="55" spans="1:11" ht="13" hidden="1" x14ac:dyDescent="0.25">
      <c r="A55" s="81"/>
      <c r="B55" s="73">
        <f>COUNT(Travel!B12:B14)</f>
        <v>0</v>
      </c>
      <c r="C55" s="73"/>
      <c r="D55" s="73">
        <f>COUNTIF(Travel!D12:D14,"*")</f>
        <v>0</v>
      </c>
      <c r="E55" s="74"/>
      <c r="F55" s="74" t="b">
        <f>MIN(B55,D55)=MAX(B55,D55)</f>
        <v>1</v>
      </c>
      <c r="G55" s="16"/>
      <c r="H55" s="16"/>
      <c r="I55" s="16"/>
      <c r="J55" s="16"/>
      <c r="K55" s="16"/>
    </row>
    <row r="56" spans="1:11" ht="13" hidden="1" x14ac:dyDescent="0.25">
      <c r="A56" s="81" t="s">
        <v>106</v>
      </c>
      <c r="B56" s="73">
        <f>COUNT(Travel!B19:B62)</f>
        <v>43</v>
      </c>
      <c r="C56" s="73"/>
      <c r="D56" s="73">
        <f>COUNTIF(Travel!D19:D62,"*")</f>
        <v>43</v>
      </c>
      <c r="E56" s="74"/>
      <c r="F56" s="74" t="b">
        <f>MIN(B56,D56)=MAX(B56,D56)</f>
        <v>1</v>
      </c>
    </row>
    <row r="57" spans="1:11" ht="13" hidden="1" x14ac:dyDescent="0.3">
      <c r="A57" s="82"/>
      <c r="B57" s="73">
        <f>COUNT(Travel!B67:B74)</f>
        <v>7</v>
      </c>
      <c r="C57" s="73"/>
      <c r="D57" s="73">
        <f>COUNTIF(Travel!D67:D74,"*")</f>
        <v>7</v>
      </c>
      <c r="E57" s="74"/>
      <c r="F57" s="74" t="b">
        <f>MIN(B57,D57)=MAX(B57,D57)</f>
        <v>1</v>
      </c>
    </row>
    <row r="58" spans="1:11" ht="13" hidden="1" x14ac:dyDescent="0.3">
      <c r="A58" s="83" t="s">
        <v>107</v>
      </c>
      <c r="B58" s="75">
        <f>COUNT(Hospitality!B11:B12)</f>
        <v>2</v>
      </c>
      <c r="C58" s="75"/>
      <c r="D58" s="75">
        <f>COUNTIF(Hospitality!D11:D12,"*")</f>
        <v>2</v>
      </c>
      <c r="E58" s="76"/>
      <c r="F58" s="76" t="b">
        <f>MIN(B58,D58)=MAX(B58,D58)</f>
        <v>1</v>
      </c>
    </row>
    <row r="59" spans="1:11" ht="13" hidden="1" x14ac:dyDescent="0.3">
      <c r="A59" s="84" t="s">
        <v>108</v>
      </c>
      <c r="B59" s="74">
        <f>COUNT('All other expenses'!B11:B23)</f>
        <v>11</v>
      </c>
      <c r="C59" s="74"/>
      <c r="D59" s="74">
        <f>COUNTIF('All other expenses'!D11:D23,"*")</f>
        <v>11</v>
      </c>
      <c r="E59" s="74"/>
      <c r="F59" s="74" t="b">
        <f>MIN(B59,D59)=MAX(B59,D59)</f>
        <v>1</v>
      </c>
    </row>
    <row r="60" spans="1:11" ht="13" hidden="1" x14ac:dyDescent="0.3">
      <c r="A60" s="83" t="s">
        <v>109</v>
      </c>
      <c r="B60" s="75">
        <f>COUNTIF('Gifts and benefits'!B11:B23,"*")</f>
        <v>12</v>
      </c>
      <c r="C60" s="75">
        <f>COUNTIF('Gifts and benefits'!C11:C23,"*")</f>
        <v>12</v>
      </c>
      <c r="D60" s="75"/>
      <c r="E60" s="75">
        <f>COUNTA('Gifts and benefits'!E11:E23)</f>
        <v>12</v>
      </c>
      <c r="F60" s="76"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0"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63"/>
  <sheetViews>
    <sheetView view="pageBreakPreview" topLeftCell="A49" zoomScaleNormal="100" zoomScaleSheetLayoutView="100" workbookViewId="0">
      <selection activeCell="C71" sqref="C71"/>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7.54296875" style="134" customWidth="1"/>
    <col min="7" max="9" width="9.1796875" style="134" hidden="1" customWidth="1"/>
    <col min="10" max="13" width="0" style="134" hidden="1" customWidth="1"/>
    <col min="14" max="16384" width="9.1796875" style="134" hidden="1"/>
  </cols>
  <sheetData>
    <row r="1" spans="1:6" ht="26.25" customHeight="1" x14ac:dyDescent="0.25">
      <c r="A1" s="150" t="s">
        <v>110</v>
      </c>
      <c r="B1" s="150"/>
      <c r="C1" s="150"/>
      <c r="D1" s="150"/>
      <c r="E1" s="150"/>
      <c r="F1" s="133"/>
    </row>
    <row r="2" spans="1:6" ht="21" customHeight="1" x14ac:dyDescent="0.25">
      <c r="A2" s="2" t="s">
        <v>111</v>
      </c>
      <c r="B2" s="148" t="str">
        <f>'Summary and sign-off'!B2:F2</f>
        <v>Real Estate Authority</v>
      </c>
      <c r="C2" s="148"/>
      <c r="D2" s="148"/>
      <c r="E2" s="148"/>
      <c r="F2" s="133"/>
    </row>
    <row r="3" spans="1:6" ht="31" x14ac:dyDescent="0.25">
      <c r="A3" s="2" t="s">
        <v>112</v>
      </c>
      <c r="B3" s="148" t="str">
        <f>'Summary and sign-off'!B3:F3</f>
        <v>Belinda Moffat</v>
      </c>
      <c r="C3" s="148"/>
      <c r="D3" s="148"/>
      <c r="E3" s="148"/>
      <c r="F3" s="133"/>
    </row>
    <row r="4" spans="1:6" ht="21" customHeight="1" x14ac:dyDescent="0.25">
      <c r="A4" s="2" t="s">
        <v>113</v>
      </c>
      <c r="B4" s="148">
        <f>'Summary and sign-off'!B4:F4</f>
        <v>45474</v>
      </c>
      <c r="C4" s="148"/>
      <c r="D4" s="148"/>
      <c r="E4" s="148"/>
      <c r="F4" s="133"/>
    </row>
    <row r="5" spans="1:6" ht="21" customHeight="1" x14ac:dyDescent="0.25">
      <c r="A5" s="2" t="s">
        <v>114</v>
      </c>
      <c r="B5" s="148">
        <f>'Summary and sign-off'!B5:F5</f>
        <v>45838</v>
      </c>
      <c r="C5" s="148"/>
      <c r="D5" s="148"/>
      <c r="E5" s="148"/>
      <c r="F5" s="133"/>
    </row>
    <row r="6" spans="1:6" ht="21" customHeight="1" x14ac:dyDescent="0.25">
      <c r="A6" s="2" t="s">
        <v>115</v>
      </c>
      <c r="B6" s="143" t="s">
        <v>82</v>
      </c>
      <c r="C6" s="143"/>
      <c r="D6" s="143"/>
      <c r="E6" s="143"/>
      <c r="F6" s="133"/>
    </row>
    <row r="7" spans="1:6" ht="21" customHeight="1" x14ac:dyDescent="0.25">
      <c r="A7" s="2" t="s">
        <v>56</v>
      </c>
      <c r="B7" s="143" t="s">
        <v>84</v>
      </c>
      <c r="C7" s="143"/>
      <c r="D7" s="143"/>
      <c r="E7" s="143"/>
      <c r="F7" s="133"/>
    </row>
    <row r="8" spans="1:6" ht="36" customHeight="1" x14ac:dyDescent="0.3">
      <c r="A8" s="152" t="s">
        <v>116</v>
      </c>
      <c r="B8" s="153"/>
      <c r="C8" s="153"/>
      <c r="D8" s="153"/>
      <c r="E8" s="153"/>
      <c r="F8" s="135"/>
    </row>
    <row r="9" spans="1:6" ht="36" customHeight="1" x14ac:dyDescent="0.3">
      <c r="A9" s="154" t="s">
        <v>117</v>
      </c>
      <c r="B9" s="155"/>
      <c r="C9" s="155"/>
      <c r="D9" s="155"/>
      <c r="E9" s="155"/>
      <c r="F9" s="135"/>
    </row>
    <row r="10" spans="1:6" ht="24.75" customHeight="1" x14ac:dyDescent="0.35">
      <c r="A10" s="151" t="s">
        <v>118</v>
      </c>
      <c r="B10" s="156"/>
      <c r="C10" s="151"/>
      <c r="D10" s="151"/>
      <c r="E10" s="151"/>
      <c r="F10" s="136"/>
    </row>
    <row r="11" spans="1:6" ht="28.5" customHeight="1" x14ac:dyDescent="0.25">
      <c r="A11" s="23" t="s">
        <v>119</v>
      </c>
      <c r="B11" s="23" t="s">
        <v>120</v>
      </c>
      <c r="C11" s="23" t="s">
        <v>121</v>
      </c>
      <c r="D11" s="23" t="s">
        <v>122</v>
      </c>
      <c r="E11" s="23" t="s">
        <v>123</v>
      </c>
      <c r="F11" s="137"/>
    </row>
    <row r="12" spans="1:6" s="139" customFormat="1" x14ac:dyDescent="0.25">
      <c r="A12" s="115" t="s">
        <v>181</v>
      </c>
      <c r="B12" s="116"/>
      <c r="C12" s="117"/>
      <c r="D12" s="117"/>
      <c r="E12" s="118"/>
      <c r="F12" s="138"/>
    </row>
    <row r="13" spans="1:6" s="139" customFormat="1" x14ac:dyDescent="0.25">
      <c r="A13" s="119"/>
      <c r="B13" s="116"/>
      <c r="C13" s="117"/>
      <c r="D13" s="117"/>
      <c r="E13" s="118"/>
      <c r="F13" s="138"/>
    </row>
    <row r="14" spans="1:6" s="139" customFormat="1" hidden="1" x14ac:dyDescent="0.25">
      <c r="A14" s="102"/>
      <c r="B14" s="103"/>
      <c r="C14" s="104"/>
      <c r="D14" s="104"/>
      <c r="E14" s="105"/>
      <c r="F14" s="138"/>
    </row>
    <row r="15" spans="1:6" ht="19.5" customHeight="1" x14ac:dyDescent="0.25">
      <c r="A15" s="69" t="s">
        <v>124</v>
      </c>
      <c r="B15" s="70">
        <f>SUM(B12:B14)</f>
        <v>0</v>
      </c>
      <c r="C15" s="126" t="str">
        <f>IF(SUBTOTAL(3,B12:B14)=SUBTOTAL(103,B12:B14),'Summary and sign-off'!$A$48,'Summary and sign-off'!$A$49)</f>
        <v>Check - there are no hidden rows with data</v>
      </c>
      <c r="D15" s="149" t="str">
        <f>IF('Summary and sign-off'!F55='Summary and sign-off'!F54,'Summary and sign-off'!A51,'Summary and sign-off'!A50)</f>
        <v>Check - each entry provides sufficient information</v>
      </c>
      <c r="E15" s="149"/>
      <c r="F15" s="133"/>
    </row>
    <row r="16" spans="1:6" ht="10.5" customHeight="1" x14ac:dyDescent="0.3">
      <c r="A16" s="16"/>
      <c r="B16" s="18"/>
      <c r="C16" s="16"/>
      <c r="D16" s="16"/>
      <c r="E16" s="16"/>
      <c r="F16" s="133"/>
    </row>
    <row r="17" spans="1:6" ht="24.75" customHeight="1" x14ac:dyDescent="0.35">
      <c r="A17" s="151" t="s">
        <v>125</v>
      </c>
      <c r="B17" s="151"/>
      <c r="C17" s="151"/>
      <c r="D17" s="151"/>
      <c r="E17" s="151"/>
      <c r="F17" s="136"/>
    </row>
    <row r="18" spans="1:6" ht="32.5" customHeight="1" x14ac:dyDescent="0.25">
      <c r="A18" s="23" t="s">
        <v>119</v>
      </c>
      <c r="B18" s="23" t="s">
        <v>63</v>
      </c>
      <c r="C18" s="23" t="s">
        <v>126</v>
      </c>
      <c r="D18" s="23" t="s">
        <v>122</v>
      </c>
      <c r="E18" s="23" t="s">
        <v>123</v>
      </c>
      <c r="F18" s="137"/>
    </row>
    <row r="19" spans="1:6" s="139" customFormat="1" x14ac:dyDescent="0.25">
      <c r="A19" s="130" t="s">
        <v>234</v>
      </c>
      <c r="B19" s="116">
        <v>252.01</v>
      </c>
      <c r="C19" s="117" t="s">
        <v>183</v>
      </c>
      <c r="D19" s="117" t="s">
        <v>182</v>
      </c>
      <c r="E19" s="118" t="s">
        <v>184</v>
      </c>
      <c r="F19" s="138"/>
    </row>
    <row r="20" spans="1:6" s="139" customFormat="1" x14ac:dyDescent="0.25">
      <c r="A20" s="130" t="s">
        <v>234</v>
      </c>
      <c r="B20" s="116">
        <v>188.05</v>
      </c>
      <c r="C20" s="117" t="s">
        <v>183</v>
      </c>
      <c r="D20" s="117" t="s">
        <v>231</v>
      </c>
      <c r="E20" s="118" t="s">
        <v>184</v>
      </c>
      <c r="F20" s="138"/>
    </row>
    <row r="21" spans="1:6" s="132" customFormat="1" x14ac:dyDescent="0.25">
      <c r="A21" s="130" t="s">
        <v>234</v>
      </c>
      <c r="B21" s="116">
        <v>162.88999999999999</v>
      </c>
      <c r="C21" s="117" t="s">
        <v>183</v>
      </c>
      <c r="D21" s="117" t="s">
        <v>186</v>
      </c>
      <c r="E21" s="118" t="s">
        <v>184</v>
      </c>
      <c r="F21" s="131"/>
    </row>
    <row r="22" spans="1:6" s="139" customFormat="1" x14ac:dyDescent="0.25">
      <c r="A22" s="130" t="s">
        <v>234</v>
      </c>
      <c r="B22" s="116">
        <v>59.13</v>
      </c>
      <c r="C22" s="117" t="s">
        <v>183</v>
      </c>
      <c r="D22" s="117" t="s">
        <v>188</v>
      </c>
      <c r="E22" s="118" t="s">
        <v>178</v>
      </c>
      <c r="F22" s="138"/>
    </row>
    <row r="23" spans="1:6" s="139" customFormat="1" x14ac:dyDescent="0.25">
      <c r="A23" s="130" t="s">
        <v>234</v>
      </c>
      <c r="B23" s="116">
        <v>5.65</v>
      </c>
      <c r="C23" s="117" t="s">
        <v>183</v>
      </c>
      <c r="D23" s="117" t="s">
        <v>230</v>
      </c>
      <c r="E23" s="118" t="s">
        <v>184</v>
      </c>
      <c r="F23" s="138"/>
    </row>
    <row r="24" spans="1:6" s="139" customFormat="1" x14ac:dyDescent="0.25">
      <c r="A24" s="115" t="s">
        <v>235</v>
      </c>
      <c r="B24" s="116">
        <v>485.05</v>
      </c>
      <c r="C24" s="117" t="s">
        <v>232</v>
      </c>
      <c r="D24" s="117" t="s">
        <v>182</v>
      </c>
      <c r="E24" s="118" t="s">
        <v>233</v>
      </c>
      <c r="F24" s="138"/>
    </row>
    <row r="25" spans="1:6" s="139" customFormat="1" x14ac:dyDescent="0.25">
      <c r="A25" s="115" t="s">
        <v>235</v>
      </c>
      <c r="B25" s="116">
        <v>177.39</v>
      </c>
      <c r="C25" s="117" t="s">
        <v>232</v>
      </c>
      <c r="D25" s="117" t="s">
        <v>186</v>
      </c>
      <c r="E25" s="118" t="s">
        <v>233</v>
      </c>
      <c r="F25" s="138"/>
    </row>
    <row r="26" spans="1:6" s="139" customFormat="1" x14ac:dyDescent="0.25">
      <c r="A26" s="115" t="s">
        <v>235</v>
      </c>
      <c r="B26" s="116">
        <v>69.569999999999993</v>
      </c>
      <c r="C26" s="117" t="s">
        <v>232</v>
      </c>
      <c r="D26" s="117" t="s">
        <v>188</v>
      </c>
      <c r="E26" s="118" t="s">
        <v>178</v>
      </c>
      <c r="F26" s="138"/>
    </row>
    <row r="27" spans="1:6" s="139" customFormat="1" x14ac:dyDescent="0.25">
      <c r="A27" s="115" t="s">
        <v>235</v>
      </c>
      <c r="B27" s="116">
        <v>12.79</v>
      </c>
      <c r="C27" s="117" t="s">
        <v>232</v>
      </c>
      <c r="D27" s="117" t="s">
        <v>230</v>
      </c>
      <c r="E27" s="118" t="s">
        <v>233</v>
      </c>
      <c r="F27" s="138"/>
    </row>
    <row r="28" spans="1:6" s="139" customFormat="1" x14ac:dyDescent="0.25">
      <c r="A28" s="115" t="s">
        <v>236</v>
      </c>
      <c r="B28" s="116">
        <v>592</v>
      </c>
      <c r="C28" s="117" t="s">
        <v>262</v>
      </c>
      <c r="D28" s="117" t="s">
        <v>182</v>
      </c>
      <c r="E28" s="118" t="s">
        <v>184</v>
      </c>
      <c r="F28" s="138"/>
    </row>
    <row r="29" spans="1:6" s="139" customFormat="1" x14ac:dyDescent="0.25">
      <c r="A29" s="115" t="s">
        <v>236</v>
      </c>
      <c r="B29" s="116">
        <v>188.7</v>
      </c>
      <c r="C29" s="117" t="s">
        <v>262</v>
      </c>
      <c r="D29" s="117" t="s">
        <v>186</v>
      </c>
      <c r="E29" s="118" t="s">
        <v>184</v>
      </c>
      <c r="F29" s="138"/>
    </row>
    <row r="30" spans="1:6" s="139" customFormat="1" x14ac:dyDescent="0.25">
      <c r="A30" s="115" t="s">
        <v>236</v>
      </c>
      <c r="B30" s="116">
        <v>191.79</v>
      </c>
      <c r="C30" s="117" t="s">
        <v>262</v>
      </c>
      <c r="D30" s="117" t="s">
        <v>237</v>
      </c>
      <c r="E30" s="118" t="s">
        <v>184</v>
      </c>
      <c r="F30" s="138"/>
    </row>
    <row r="31" spans="1:6" s="139" customFormat="1" x14ac:dyDescent="0.25">
      <c r="A31" s="115" t="s">
        <v>236</v>
      </c>
      <c r="B31" s="116">
        <v>65.22</v>
      </c>
      <c r="C31" s="117" t="s">
        <v>262</v>
      </c>
      <c r="D31" s="117" t="s">
        <v>188</v>
      </c>
      <c r="E31" s="118" t="s">
        <v>219</v>
      </c>
      <c r="F31" s="138"/>
    </row>
    <row r="32" spans="1:6" s="139" customFormat="1" x14ac:dyDescent="0.25">
      <c r="A32" s="130">
        <v>45595</v>
      </c>
      <c r="B32" s="116">
        <v>253.22</v>
      </c>
      <c r="C32" s="117" t="s">
        <v>263</v>
      </c>
      <c r="D32" s="117" t="s">
        <v>182</v>
      </c>
      <c r="E32" s="118" t="s">
        <v>238</v>
      </c>
      <c r="F32" s="138"/>
    </row>
    <row r="33" spans="1:6" s="139" customFormat="1" x14ac:dyDescent="0.25">
      <c r="A33" s="130">
        <v>45595</v>
      </c>
      <c r="B33" s="116">
        <v>53.08</v>
      </c>
      <c r="C33" s="117" t="s">
        <v>263</v>
      </c>
      <c r="D33" s="117" t="s">
        <v>256</v>
      </c>
      <c r="E33" s="118" t="s">
        <v>238</v>
      </c>
      <c r="F33" s="138"/>
    </row>
    <row r="34" spans="1:6" s="139" customFormat="1" x14ac:dyDescent="0.25">
      <c r="A34" s="130">
        <v>45595</v>
      </c>
      <c r="B34" s="116">
        <v>47.83</v>
      </c>
      <c r="C34" s="117" t="s">
        <v>263</v>
      </c>
      <c r="D34" s="117" t="s">
        <v>188</v>
      </c>
      <c r="E34" s="118" t="s">
        <v>219</v>
      </c>
      <c r="F34" s="138"/>
    </row>
    <row r="35" spans="1:6" s="139" customFormat="1" x14ac:dyDescent="0.25">
      <c r="A35" s="130">
        <v>45597</v>
      </c>
      <c r="B35" s="116">
        <v>260.87</v>
      </c>
      <c r="C35" s="117" t="s">
        <v>241</v>
      </c>
      <c r="D35" s="117" t="s">
        <v>182</v>
      </c>
      <c r="E35" s="118" t="s">
        <v>184</v>
      </c>
      <c r="F35" s="138"/>
    </row>
    <row r="36" spans="1:6" s="139" customFormat="1" x14ac:dyDescent="0.25">
      <c r="A36" s="130">
        <v>45597</v>
      </c>
      <c r="B36" s="116">
        <v>81.3</v>
      </c>
      <c r="C36" s="117" t="s">
        <v>264</v>
      </c>
      <c r="D36" s="117" t="s">
        <v>242</v>
      </c>
      <c r="E36" s="118" t="s">
        <v>184</v>
      </c>
      <c r="F36" s="138"/>
    </row>
    <row r="37" spans="1:6" s="139" customFormat="1" x14ac:dyDescent="0.25">
      <c r="A37" s="130">
        <v>45597</v>
      </c>
      <c r="B37" s="116">
        <v>37.65</v>
      </c>
      <c r="C37" s="117" t="s">
        <v>264</v>
      </c>
      <c r="D37" s="117" t="s">
        <v>243</v>
      </c>
      <c r="E37" s="118" t="s">
        <v>184</v>
      </c>
      <c r="F37" s="138"/>
    </row>
    <row r="38" spans="1:6" s="139" customFormat="1" x14ac:dyDescent="0.25">
      <c r="A38" s="130" t="s">
        <v>239</v>
      </c>
      <c r="B38" s="116">
        <v>371.14</v>
      </c>
      <c r="C38" s="117" t="s">
        <v>271</v>
      </c>
      <c r="D38" s="117" t="s">
        <v>182</v>
      </c>
      <c r="E38" s="118" t="s">
        <v>184</v>
      </c>
      <c r="F38" s="138"/>
    </row>
    <row r="39" spans="1:6" s="139" customFormat="1" x14ac:dyDescent="0.25">
      <c r="A39" s="130" t="s">
        <v>239</v>
      </c>
      <c r="B39" s="116">
        <v>73.040000000000006</v>
      </c>
      <c r="C39" s="117" t="s">
        <v>193</v>
      </c>
      <c r="D39" s="117" t="s">
        <v>240</v>
      </c>
      <c r="E39" s="118" t="s">
        <v>184</v>
      </c>
      <c r="F39" s="138"/>
    </row>
    <row r="40" spans="1:6" s="139" customFormat="1" x14ac:dyDescent="0.25">
      <c r="A40" s="130" t="s">
        <v>239</v>
      </c>
      <c r="B40" s="116">
        <v>95.65</v>
      </c>
      <c r="C40" s="117" t="s">
        <v>193</v>
      </c>
      <c r="D40" s="117" t="s">
        <v>188</v>
      </c>
      <c r="E40" s="118" t="s">
        <v>178</v>
      </c>
      <c r="F40" s="138"/>
    </row>
    <row r="41" spans="1:6" s="132" customFormat="1" x14ac:dyDescent="0.25">
      <c r="A41" s="130" t="s">
        <v>239</v>
      </c>
      <c r="B41" s="116">
        <v>95.66</v>
      </c>
      <c r="C41" s="117" t="s">
        <v>193</v>
      </c>
      <c r="D41" s="117" t="s">
        <v>185</v>
      </c>
      <c r="E41" s="118" t="s">
        <v>184</v>
      </c>
      <c r="F41" s="131"/>
    </row>
    <row r="42" spans="1:6" s="132" customFormat="1" x14ac:dyDescent="0.25">
      <c r="A42" s="130" t="s">
        <v>210</v>
      </c>
      <c r="B42" s="116">
        <v>373.91</v>
      </c>
      <c r="C42" s="117" t="s">
        <v>265</v>
      </c>
      <c r="D42" s="117" t="s">
        <v>182</v>
      </c>
      <c r="E42" s="118" t="s">
        <v>246</v>
      </c>
      <c r="F42" s="131"/>
    </row>
    <row r="43" spans="1:6" s="132" customFormat="1" x14ac:dyDescent="0.25">
      <c r="A43" s="130" t="s">
        <v>210</v>
      </c>
      <c r="B43" s="116">
        <v>93.83</v>
      </c>
      <c r="C43" s="117" t="s">
        <v>265</v>
      </c>
      <c r="D43" s="117" t="s">
        <v>250</v>
      </c>
      <c r="E43" s="118" t="s">
        <v>246</v>
      </c>
      <c r="F43" s="131"/>
    </row>
    <row r="44" spans="1:6" s="132" customFormat="1" ht="25" x14ac:dyDescent="0.25">
      <c r="A44" s="130" t="s">
        <v>210</v>
      </c>
      <c r="B44" s="116">
        <v>93.8</v>
      </c>
      <c r="C44" s="117" t="s">
        <v>265</v>
      </c>
      <c r="D44" s="117" t="s">
        <v>248</v>
      </c>
      <c r="E44" s="118" t="s">
        <v>246</v>
      </c>
      <c r="F44" s="131"/>
    </row>
    <row r="45" spans="1:6" s="132" customFormat="1" x14ac:dyDescent="0.25">
      <c r="A45" s="130" t="s">
        <v>210</v>
      </c>
      <c r="B45" s="116">
        <v>10.17</v>
      </c>
      <c r="C45" s="117" t="s">
        <v>265</v>
      </c>
      <c r="D45" s="117" t="s">
        <v>187</v>
      </c>
      <c r="E45" s="118" t="s">
        <v>246</v>
      </c>
      <c r="F45" s="131"/>
    </row>
    <row r="46" spans="1:6" s="132" customFormat="1" x14ac:dyDescent="0.25">
      <c r="A46" s="130" t="s">
        <v>210</v>
      </c>
      <c r="B46" s="116">
        <v>80</v>
      </c>
      <c r="C46" s="117" t="s">
        <v>265</v>
      </c>
      <c r="D46" s="117" t="s">
        <v>188</v>
      </c>
      <c r="E46" s="118" t="s">
        <v>178</v>
      </c>
      <c r="F46" s="131"/>
    </row>
    <row r="47" spans="1:6" s="132" customFormat="1" x14ac:dyDescent="0.25">
      <c r="A47" s="130" t="s">
        <v>249</v>
      </c>
      <c r="B47" s="116">
        <v>454.61</v>
      </c>
      <c r="C47" s="117" t="s">
        <v>247</v>
      </c>
      <c r="D47" s="117" t="s">
        <v>182</v>
      </c>
      <c r="E47" s="118" t="s">
        <v>246</v>
      </c>
      <c r="F47" s="131"/>
    </row>
    <row r="48" spans="1:6" s="132" customFormat="1" x14ac:dyDescent="0.25">
      <c r="A48" s="130" t="s">
        <v>249</v>
      </c>
      <c r="B48" s="116">
        <v>73.650000000000006</v>
      </c>
      <c r="C48" s="117" t="s">
        <v>247</v>
      </c>
      <c r="D48" s="117" t="s">
        <v>185</v>
      </c>
      <c r="E48" s="118" t="s">
        <v>246</v>
      </c>
      <c r="F48" s="131"/>
    </row>
    <row r="49" spans="1:6" s="132" customFormat="1" x14ac:dyDescent="0.25">
      <c r="A49" s="130" t="s">
        <v>249</v>
      </c>
      <c r="B49" s="116">
        <v>13.04</v>
      </c>
      <c r="C49" s="117" t="s">
        <v>247</v>
      </c>
      <c r="D49" s="117" t="s">
        <v>225</v>
      </c>
      <c r="E49" s="118" t="s">
        <v>184</v>
      </c>
      <c r="F49" s="131"/>
    </row>
    <row r="50" spans="1:6" s="132" customFormat="1" x14ac:dyDescent="0.25">
      <c r="A50" s="130" t="s">
        <v>249</v>
      </c>
      <c r="B50" s="116">
        <v>4.63</v>
      </c>
      <c r="C50" s="117" t="s">
        <v>247</v>
      </c>
      <c r="D50" s="117" t="s">
        <v>187</v>
      </c>
      <c r="E50" s="118" t="s">
        <v>184</v>
      </c>
      <c r="F50" s="131"/>
    </row>
    <row r="51" spans="1:6" s="132" customFormat="1" x14ac:dyDescent="0.25">
      <c r="A51" s="130" t="s">
        <v>249</v>
      </c>
      <c r="B51" s="116">
        <v>207.83</v>
      </c>
      <c r="C51" s="117" t="s">
        <v>247</v>
      </c>
      <c r="D51" s="117" t="s">
        <v>186</v>
      </c>
      <c r="E51" s="118" t="s">
        <v>246</v>
      </c>
      <c r="F51" s="131"/>
    </row>
    <row r="52" spans="1:6" s="132" customFormat="1" x14ac:dyDescent="0.25">
      <c r="A52" s="130" t="s">
        <v>249</v>
      </c>
      <c r="B52" s="116">
        <v>40</v>
      </c>
      <c r="C52" s="117" t="s">
        <v>247</v>
      </c>
      <c r="D52" s="117" t="s">
        <v>188</v>
      </c>
      <c r="E52" s="118" t="s">
        <v>178</v>
      </c>
      <c r="F52" s="131"/>
    </row>
    <row r="53" spans="1:6" s="132" customFormat="1" ht="25" x14ac:dyDescent="0.25">
      <c r="A53" s="130">
        <v>45799</v>
      </c>
      <c r="B53" s="116">
        <v>398.96</v>
      </c>
      <c r="C53" s="117" t="s">
        <v>252</v>
      </c>
      <c r="D53" s="117" t="s">
        <v>182</v>
      </c>
      <c r="E53" s="118" t="s">
        <v>246</v>
      </c>
      <c r="F53" s="131"/>
    </row>
    <row r="54" spans="1:6" s="132" customFormat="1" ht="25" x14ac:dyDescent="0.25">
      <c r="A54" s="130">
        <v>45799</v>
      </c>
      <c r="B54" s="116">
        <v>90.49</v>
      </c>
      <c r="C54" s="117" t="s">
        <v>252</v>
      </c>
      <c r="D54" s="117" t="s">
        <v>251</v>
      </c>
      <c r="E54" s="118" t="s">
        <v>184</v>
      </c>
      <c r="F54" s="131"/>
    </row>
    <row r="55" spans="1:6" s="132" customFormat="1" ht="25" x14ac:dyDescent="0.25">
      <c r="A55" s="130">
        <v>45799</v>
      </c>
      <c r="B55" s="116">
        <v>47.53</v>
      </c>
      <c r="C55" s="117" t="s">
        <v>252</v>
      </c>
      <c r="D55" s="117" t="s">
        <v>267</v>
      </c>
      <c r="E55" s="118" t="s">
        <v>184</v>
      </c>
      <c r="F55" s="131"/>
    </row>
    <row r="56" spans="1:6" s="132" customFormat="1" ht="25" x14ac:dyDescent="0.25">
      <c r="A56" s="130">
        <v>45799</v>
      </c>
      <c r="B56" s="116">
        <v>40</v>
      </c>
      <c r="C56" s="117" t="s">
        <v>252</v>
      </c>
      <c r="D56" s="117" t="s">
        <v>188</v>
      </c>
      <c r="E56" s="118" t="s">
        <v>178</v>
      </c>
      <c r="F56" s="131"/>
    </row>
    <row r="57" spans="1:6" s="139" customFormat="1" x14ac:dyDescent="0.25">
      <c r="A57" s="130" t="s">
        <v>253</v>
      </c>
      <c r="B57" s="116">
        <v>558.96</v>
      </c>
      <c r="C57" s="117" t="s">
        <v>266</v>
      </c>
      <c r="D57" s="117" t="s">
        <v>182</v>
      </c>
      <c r="E57" s="118" t="s">
        <v>184</v>
      </c>
      <c r="F57" s="138"/>
    </row>
    <row r="58" spans="1:6" s="139" customFormat="1" x14ac:dyDescent="0.25">
      <c r="A58" s="130" t="s">
        <v>253</v>
      </c>
      <c r="B58" s="116">
        <v>91.34</v>
      </c>
      <c r="C58" s="117" t="s">
        <v>266</v>
      </c>
      <c r="D58" s="117" t="s">
        <v>255</v>
      </c>
      <c r="E58" s="118" t="s">
        <v>184</v>
      </c>
      <c r="F58" s="138"/>
    </row>
    <row r="59" spans="1:6" s="139" customFormat="1" x14ac:dyDescent="0.25">
      <c r="A59" s="130" t="s">
        <v>253</v>
      </c>
      <c r="B59" s="116">
        <v>230.09</v>
      </c>
      <c r="C59" s="117" t="s">
        <v>266</v>
      </c>
      <c r="D59" s="117" t="s">
        <v>186</v>
      </c>
      <c r="E59" s="118" t="s">
        <v>184</v>
      </c>
      <c r="F59" s="138"/>
    </row>
    <row r="60" spans="1:6" s="139" customFormat="1" x14ac:dyDescent="0.25">
      <c r="A60" s="130" t="s">
        <v>253</v>
      </c>
      <c r="B60" s="116">
        <v>92.43</v>
      </c>
      <c r="C60" s="117" t="s">
        <v>266</v>
      </c>
      <c r="D60" s="117" t="s">
        <v>254</v>
      </c>
      <c r="E60" s="118" t="s">
        <v>184</v>
      </c>
      <c r="F60" s="138"/>
    </row>
    <row r="61" spans="1:6" s="139" customFormat="1" x14ac:dyDescent="0.25">
      <c r="A61" s="130" t="s">
        <v>253</v>
      </c>
      <c r="B61" s="116">
        <v>40</v>
      </c>
      <c r="C61" s="117" t="s">
        <v>266</v>
      </c>
      <c r="D61" s="117" t="s">
        <v>188</v>
      </c>
      <c r="E61" s="118" t="s">
        <v>178</v>
      </c>
      <c r="F61" s="138"/>
    </row>
    <row r="62" spans="1:6" s="139" customFormat="1" hidden="1" x14ac:dyDescent="0.25">
      <c r="A62" s="106"/>
      <c r="B62" s="107"/>
      <c r="C62" s="108"/>
      <c r="D62" s="108"/>
      <c r="E62" s="109"/>
      <c r="F62" s="138"/>
    </row>
    <row r="63" spans="1:6" ht="19.5" customHeight="1" x14ac:dyDescent="0.25">
      <c r="A63" s="69" t="s">
        <v>127</v>
      </c>
      <c r="B63" s="70">
        <f>SUM(B19:B62)</f>
        <v>6854.9499999999989</v>
      </c>
      <c r="C63" s="126" t="str">
        <f>IF(SUBTOTAL(3,B19:B62)=SUBTOTAL(103,B19:B62),'Summary and sign-off'!$A$48,'Summary and sign-off'!$A$49)</f>
        <v>Check - there are no hidden rows with data</v>
      </c>
      <c r="D63" s="149" t="str">
        <f>IF('Summary and sign-off'!F56='Summary and sign-off'!F54,'Summary and sign-off'!A51,'Summary and sign-off'!A50)</f>
        <v>Check - each entry provides sufficient information</v>
      </c>
      <c r="E63" s="149"/>
      <c r="F63" s="133"/>
    </row>
    <row r="64" spans="1:6" ht="10.5" customHeight="1" x14ac:dyDescent="0.3">
      <c r="A64" s="16"/>
      <c r="B64" s="18"/>
      <c r="C64" s="16"/>
      <c r="D64" s="16"/>
      <c r="E64" s="16"/>
      <c r="F64" s="133"/>
    </row>
    <row r="65" spans="1:6" ht="24.75" customHeight="1" x14ac:dyDescent="0.25">
      <c r="A65" s="151" t="s">
        <v>128</v>
      </c>
      <c r="B65" s="151"/>
      <c r="C65" s="151"/>
      <c r="D65" s="151"/>
      <c r="E65" s="151"/>
      <c r="F65" s="133"/>
    </row>
    <row r="66" spans="1:6" ht="27" customHeight="1" x14ac:dyDescent="0.25">
      <c r="A66" s="23" t="s">
        <v>119</v>
      </c>
      <c r="B66" s="23" t="s">
        <v>63</v>
      </c>
      <c r="C66" s="23" t="s">
        <v>129</v>
      </c>
      <c r="D66" s="23" t="s">
        <v>130</v>
      </c>
      <c r="E66" s="23" t="s">
        <v>123</v>
      </c>
      <c r="F66" s="140"/>
    </row>
    <row r="67" spans="1:6" s="139" customFormat="1" x14ac:dyDescent="0.25">
      <c r="A67" s="130">
        <v>45512</v>
      </c>
      <c r="B67" s="116">
        <v>30.7</v>
      </c>
      <c r="C67" s="117" t="s">
        <v>227</v>
      </c>
      <c r="D67" s="117" t="s">
        <v>228</v>
      </c>
      <c r="E67" s="118" t="s">
        <v>178</v>
      </c>
      <c r="F67" s="138"/>
    </row>
    <row r="68" spans="1:6" s="139" customFormat="1" x14ac:dyDescent="0.25">
      <c r="A68" s="130">
        <v>45537</v>
      </c>
      <c r="B68" s="116">
        <v>26.12</v>
      </c>
      <c r="C68" s="117" t="s">
        <v>268</v>
      </c>
      <c r="D68" s="117" t="s">
        <v>228</v>
      </c>
      <c r="E68" s="118" t="s">
        <v>178</v>
      </c>
      <c r="F68" s="138"/>
    </row>
    <row r="69" spans="1:6" s="139" customFormat="1" x14ac:dyDescent="0.25">
      <c r="A69" s="130">
        <v>45580</v>
      </c>
      <c r="B69" s="116">
        <v>13.04</v>
      </c>
      <c r="C69" s="117" t="s">
        <v>226</v>
      </c>
      <c r="D69" s="117" t="s">
        <v>225</v>
      </c>
      <c r="E69" s="118" t="s">
        <v>178</v>
      </c>
      <c r="F69" s="138"/>
    </row>
    <row r="70" spans="1:6" s="139" customFormat="1" x14ac:dyDescent="0.25">
      <c r="A70" s="130">
        <v>45706</v>
      </c>
      <c r="B70" s="116">
        <v>26.3</v>
      </c>
      <c r="C70" s="117" t="s">
        <v>229</v>
      </c>
      <c r="D70" s="117" t="s">
        <v>228</v>
      </c>
      <c r="E70" s="118" t="s">
        <v>178</v>
      </c>
      <c r="F70" s="138"/>
    </row>
    <row r="71" spans="1:6" s="139" customFormat="1" x14ac:dyDescent="0.25">
      <c r="A71" s="130">
        <v>45736</v>
      </c>
      <c r="B71" s="116">
        <v>23.24</v>
      </c>
      <c r="C71" s="117" t="s">
        <v>244</v>
      </c>
      <c r="D71" s="117" t="s">
        <v>245</v>
      </c>
      <c r="E71" s="118" t="s">
        <v>178</v>
      </c>
      <c r="F71" s="138"/>
    </row>
    <row r="72" spans="1:6" s="139" customFormat="1" x14ac:dyDescent="0.25">
      <c r="A72" s="130">
        <v>45784</v>
      </c>
      <c r="B72" s="116">
        <v>4.87</v>
      </c>
      <c r="C72" s="117" t="s">
        <v>257</v>
      </c>
      <c r="D72" s="117" t="s">
        <v>187</v>
      </c>
      <c r="E72" s="118" t="s">
        <v>219</v>
      </c>
      <c r="F72" s="138"/>
    </row>
    <row r="73" spans="1:6" s="139" customFormat="1" x14ac:dyDescent="0.25">
      <c r="A73" s="130">
        <v>45790</v>
      </c>
      <c r="B73" s="116">
        <v>8.6999999999999993</v>
      </c>
      <c r="C73" s="117" t="s">
        <v>260</v>
      </c>
      <c r="D73" s="117" t="s">
        <v>225</v>
      </c>
      <c r="E73" s="118" t="s">
        <v>178</v>
      </c>
      <c r="F73" s="138"/>
    </row>
    <row r="74" spans="1:6" s="139" customFormat="1" ht="1.5" customHeight="1" x14ac:dyDescent="0.25">
      <c r="A74" s="92"/>
      <c r="B74" s="93"/>
      <c r="C74" s="94"/>
      <c r="D74" s="94"/>
      <c r="E74" s="95"/>
      <c r="F74" s="138"/>
    </row>
    <row r="75" spans="1:6" ht="19.5" customHeight="1" x14ac:dyDescent="0.25">
      <c r="A75" s="69" t="s">
        <v>131</v>
      </c>
      <c r="B75" s="70">
        <f>SUM(B67:B74)</f>
        <v>132.97</v>
      </c>
      <c r="C75" s="126" t="str">
        <f>IF(SUBTOTAL(3,B67:B74)=SUBTOTAL(103,B67:B74),'Summary and sign-off'!$A$48,'Summary and sign-off'!$A$49)</f>
        <v>Check - there are no hidden rows with data</v>
      </c>
      <c r="D75" s="149" t="str">
        <f>IF('Summary and sign-off'!F57='Summary and sign-off'!F54,'Summary and sign-off'!A51,'Summary and sign-off'!A50)</f>
        <v>Check - each entry provides sufficient information</v>
      </c>
      <c r="E75" s="149"/>
      <c r="F75" s="133"/>
    </row>
    <row r="76" spans="1:6" ht="10.5" customHeight="1" x14ac:dyDescent="0.3">
      <c r="A76" s="16"/>
      <c r="B76" s="55"/>
      <c r="C76" s="18"/>
      <c r="D76" s="16"/>
      <c r="E76" s="16"/>
      <c r="F76" s="133"/>
    </row>
    <row r="77" spans="1:6" ht="34.5" customHeight="1" x14ac:dyDescent="0.25">
      <c r="A77" s="29" t="s">
        <v>132</v>
      </c>
      <c r="B77" s="56">
        <f>B15+B63+B75</f>
        <v>6987.9199999999992</v>
      </c>
      <c r="C77" s="30"/>
      <c r="D77" s="30"/>
      <c r="E77" s="30"/>
      <c r="F77" s="133"/>
    </row>
    <row r="78" spans="1:6" ht="13" x14ac:dyDescent="0.3">
      <c r="A78" s="16"/>
      <c r="B78" s="18"/>
      <c r="C78" s="16"/>
      <c r="D78" s="16"/>
      <c r="E78" s="16"/>
      <c r="F78" s="133"/>
    </row>
    <row r="79" spans="1:6" ht="13" x14ac:dyDescent="0.3">
      <c r="A79" s="17" t="s">
        <v>74</v>
      </c>
      <c r="B79" s="18"/>
      <c r="C79" s="16"/>
      <c r="D79" s="16"/>
      <c r="E79" s="16"/>
      <c r="F79" s="133"/>
    </row>
    <row r="80" spans="1:6" ht="12.65" customHeight="1" x14ac:dyDescent="0.25">
      <c r="A80" s="19" t="s">
        <v>133</v>
      </c>
      <c r="F80" s="133"/>
    </row>
    <row r="81" spans="1:6" ht="13" customHeight="1" x14ac:dyDescent="0.25">
      <c r="A81" s="19" t="s">
        <v>134</v>
      </c>
      <c r="B81" s="16"/>
      <c r="D81" s="16"/>
      <c r="F81" s="133"/>
    </row>
    <row r="82" spans="1:6" x14ac:dyDescent="0.25">
      <c r="A82" s="19" t="s">
        <v>135</v>
      </c>
      <c r="F82" s="133"/>
    </row>
    <row r="83" spans="1:6" ht="13" x14ac:dyDescent="0.3">
      <c r="A83" s="19" t="s">
        <v>80</v>
      </c>
      <c r="B83" s="18"/>
      <c r="C83" s="16"/>
      <c r="D83" s="16"/>
      <c r="E83" s="16"/>
      <c r="F83" s="133"/>
    </row>
    <row r="84" spans="1:6" ht="13" customHeight="1" x14ac:dyDescent="0.25">
      <c r="A84" s="19" t="s">
        <v>136</v>
      </c>
      <c r="B84" s="16"/>
      <c r="D84" s="16"/>
      <c r="F84" s="133"/>
    </row>
    <row r="85" spans="1:6" x14ac:dyDescent="0.25">
      <c r="A85" s="19" t="s">
        <v>137</v>
      </c>
      <c r="F85" s="133"/>
    </row>
    <row r="86" spans="1:6" x14ac:dyDescent="0.25">
      <c r="A86" s="19" t="s">
        <v>138</v>
      </c>
      <c r="B86" s="19"/>
      <c r="C86" s="19"/>
      <c r="D86" s="19"/>
      <c r="F86" s="133"/>
    </row>
    <row r="87" spans="1:6" x14ac:dyDescent="0.25">
      <c r="A87" s="25"/>
      <c r="B87" s="16"/>
      <c r="C87" s="16"/>
      <c r="D87" s="16"/>
      <c r="E87" s="16"/>
      <c r="F87" s="133"/>
    </row>
    <row r="88" spans="1:6" hidden="1" x14ac:dyDescent="0.25">
      <c r="A88" s="25"/>
      <c r="B88" s="16"/>
      <c r="C88" s="16"/>
      <c r="D88" s="16"/>
      <c r="E88" s="16"/>
      <c r="F88" s="133"/>
    </row>
    <row r="89" spans="1:6" x14ac:dyDescent="0.25"/>
    <row r="90" spans="1:6" x14ac:dyDescent="0.25"/>
    <row r="91" spans="1:6" x14ac:dyDescent="0.25"/>
    <row r="92" spans="1:6" x14ac:dyDescent="0.25"/>
    <row r="93" spans="1:6" ht="12.75" hidden="1" customHeight="1" x14ac:dyDescent="0.25"/>
    <row r="94" spans="1:6" x14ac:dyDescent="0.25"/>
    <row r="95" spans="1:6" x14ac:dyDescent="0.25"/>
    <row r="96" spans="1:6" hidden="1" x14ac:dyDescent="0.25">
      <c r="A96" s="25"/>
      <c r="B96" s="16"/>
      <c r="C96" s="16"/>
      <c r="D96" s="16"/>
      <c r="E96" s="16"/>
      <c r="F96" s="133"/>
    </row>
    <row r="97" spans="1:6" hidden="1" x14ac:dyDescent="0.25">
      <c r="A97" s="25"/>
      <c r="B97" s="16"/>
      <c r="C97" s="16"/>
      <c r="D97" s="16"/>
      <c r="E97" s="16"/>
      <c r="F97" s="133"/>
    </row>
    <row r="98" spans="1:6" hidden="1" x14ac:dyDescent="0.25">
      <c r="A98" s="25"/>
      <c r="B98" s="16"/>
      <c r="C98" s="16"/>
      <c r="D98" s="16"/>
      <c r="E98" s="16"/>
      <c r="F98" s="133"/>
    </row>
    <row r="99" spans="1:6" hidden="1" x14ac:dyDescent="0.25">
      <c r="A99" s="25"/>
      <c r="B99" s="16"/>
      <c r="C99" s="16"/>
      <c r="D99" s="16"/>
      <c r="E99" s="16"/>
      <c r="F99" s="133"/>
    </row>
    <row r="100" spans="1:6" hidden="1" x14ac:dyDescent="0.25">
      <c r="A100" s="25"/>
      <c r="B100" s="16"/>
      <c r="C100" s="16"/>
      <c r="D100" s="16"/>
      <c r="E100" s="16"/>
      <c r="F100" s="133"/>
    </row>
    <row r="101" spans="1:6" x14ac:dyDescent="0.25"/>
    <row r="102" spans="1:6" x14ac:dyDescent="0.25"/>
    <row r="103" spans="1:6" x14ac:dyDescent="0.25"/>
    <row r="104" spans="1:6" x14ac:dyDescent="0.25"/>
    <row r="105" spans="1:6" x14ac:dyDescent="0.25"/>
    <row r="106" spans="1:6" x14ac:dyDescent="0.25"/>
    <row r="107" spans="1:6" x14ac:dyDescent="0.25"/>
    <row r="108" spans="1:6" x14ac:dyDescent="0.25"/>
    <row r="109" spans="1:6" x14ac:dyDescent="0.25"/>
    <row r="110" spans="1:6"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sheetData>
  <sheetProtection sheet="1" formatCells="0" formatRows="0" insertColumns="0" insertRows="0" deleteRows="0"/>
  <mergeCells count="15">
    <mergeCell ref="B7:E7"/>
    <mergeCell ref="B5:E5"/>
    <mergeCell ref="D75:E75"/>
    <mergeCell ref="A1:E1"/>
    <mergeCell ref="A17:E17"/>
    <mergeCell ref="A65:E65"/>
    <mergeCell ref="B2:E2"/>
    <mergeCell ref="B3:E3"/>
    <mergeCell ref="B4:E4"/>
    <mergeCell ref="A8:E8"/>
    <mergeCell ref="A9:E9"/>
    <mergeCell ref="B6:E6"/>
    <mergeCell ref="D15:E15"/>
    <mergeCell ref="D63:E63"/>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 A14 A62 A19:A20 A67:A71 A72:A74"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66 A18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45:A61 A21:A44"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B12:B14 B19:B62 B67:B71 B72:B74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41"/>
  <sheetViews>
    <sheetView zoomScaleNormal="100" workbookViewId="0">
      <selection activeCell="C13" sqref="C13"/>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50" t="s">
        <v>110</v>
      </c>
      <c r="B1" s="150"/>
      <c r="C1" s="150"/>
      <c r="D1" s="150"/>
      <c r="E1" s="150"/>
    </row>
    <row r="2" spans="1:6" ht="21" customHeight="1" x14ac:dyDescent="0.25">
      <c r="A2" s="2" t="s">
        <v>111</v>
      </c>
      <c r="B2" s="148" t="str">
        <f>'Summary and sign-off'!B2:F2</f>
        <v>Real Estate Authority</v>
      </c>
      <c r="C2" s="148"/>
      <c r="D2" s="148"/>
      <c r="E2" s="148"/>
    </row>
    <row r="3" spans="1:6" ht="31" x14ac:dyDescent="0.25">
      <c r="A3" s="2" t="s">
        <v>112</v>
      </c>
      <c r="B3" s="148" t="str">
        <f>'Summary and sign-off'!B3:F3</f>
        <v>Belinda Moffat</v>
      </c>
      <c r="C3" s="148"/>
      <c r="D3" s="148"/>
      <c r="E3" s="148"/>
    </row>
    <row r="4" spans="1:6" ht="21" customHeight="1" x14ac:dyDescent="0.25">
      <c r="A4" s="2" t="s">
        <v>113</v>
      </c>
      <c r="B4" s="148">
        <f>'Summary and sign-off'!B4:F4</f>
        <v>45474</v>
      </c>
      <c r="C4" s="148"/>
      <c r="D4" s="148"/>
      <c r="E4" s="148"/>
    </row>
    <row r="5" spans="1:6" ht="21" customHeight="1" x14ac:dyDescent="0.25">
      <c r="A5" s="2" t="s">
        <v>114</v>
      </c>
      <c r="B5" s="148">
        <f>'Summary and sign-off'!B5:F5</f>
        <v>45838</v>
      </c>
      <c r="C5" s="148"/>
      <c r="D5" s="148"/>
      <c r="E5" s="148"/>
    </row>
    <row r="6" spans="1:6" ht="21" customHeight="1" x14ac:dyDescent="0.25">
      <c r="A6" s="2" t="s">
        <v>115</v>
      </c>
      <c r="B6" s="143" t="s">
        <v>82</v>
      </c>
      <c r="C6" s="143"/>
      <c r="D6" s="143"/>
      <c r="E6" s="143"/>
    </row>
    <row r="7" spans="1:6" ht="21" customHeight="1" x14ac:dyDescent="0.25">
      <c r="A7" s="2" t="s">
        <v>56</v>
      </c>
      <c r="B7" s="143" t="s">
        <v>84</v>
      </c>
      <c r="C7" s="143"/>
      <c r="D7" s="143"/>
      <c r="E7" s="143"/>
    </row>
    <row r="8" spans="1:6" ht="35.25" customHeight="1" x14ac:dyDescent="0.35">
      <c r="A8" s="159" t="s">
        <v>139</v>
      </c>
      <c r="B8" s="159"/>
      <c r="C8" s="160"/>
      <c r="D8" s="160"/>
      <c r="E8" s="160"/>
      <c r="F8" s="26"/>
    </row>
    <row r="9" spans="1:6" ht="35.25" customHeight="1" x14ac:dyDescent="0.35">
      <c r="A9" s="157" t="s">
        <v>140</v>
      </c>
      <c r="B9" s="158"/>
      <c r="C9" s="158"/>
      <c r="D9" s="158"/>
      <c r="E9" s="158"/>
      <c r="F9" s="26"/>
    </row>
    <row r="10" spans="1:6" ht="27" customHeight="1" x14ac:dyDescent="0.25">
      <c r="A10" s="23" t="s">
        <v>141</v>
      </c>
      <c r="B10" s="23" t="s">
        <v>63</v>
      </c>
      <c r="C10" s="23" t="s">
        <v>142</v>
      </c>
      <c r="D10" s="23" t="s">
        <v>143</v>
      </c>
      <c r="E10" s="23" t="s">
        <v>123</v>
      </c>
      <c r="F10" s="19"/>
    </row>
    <row r="11" spans="1:6" s="1" customFormat="1" x14ac:dyDescent="0.25">
      <c r="A11" s="130">
        <v>45477</v>
      </c>
      <c r="B11" s="116">
        <v>13.26</v>
      </c>
      <c r="C11" s="120" t="s">
        <v>222</v>
      </c>
      <c r="D11" s="120" t="s">
        <v>217</v>
      </c>
      <c r="E11" s="121" t="s">
        <v>178</v>
      </c>
    </row>
    <row r="12" spans="1:6" s="1" customFormat="1" x14ac:dyDescent="0.25">
      <c r="A12" s="141">
        <v>45532</v>
      </c>
      <c r="B12" s="116">
        <v>10.43</v>
      </c>
      <c r="C12" s="120" t="s">
        <v>221</v>
      </c>
      <c r="D12" s="120" t="s">
        <v>218</v>
      </c>
      <c r="E12" s="121" t="s">
        <v>178</v>
      </c>
    </row>
    <row r="13" spans="1:6" s="1" customFormat="1" ht="11.25" customHeight="1" x14ac:dyDescent="0.25">
      <c r="A13" s="141">
        <v>45800</v>
      </c>
      <c r="B13" s="116">
        <v>11.53</v>
      </c>
      <c r="C13" s="120" t="s">
        <v>223</v>
      </c>
      <c r="D13" s="120" t="s">
        <v>189</v>
      </c>
      <c r="E13" s="121" t="s">
        <v>178</v>
      </c>
    </row>
    <row r="14" spans="1:6" ht="34.5" customHeight="1" x14ac:dyDescent="0.25">
      <c r="A14" s="51" t="s">
        <v>144</v>
      </c>
      <c r="B14" s="60">
        <f>SUM(B11:B13)</f>
        <v>35.22</v>
      </c>
      <c r="C14" s="68" t="str">
        <f>IF(SUBTOTAL(3,B11:B12)=SUBTOTAL(103,B11:B12),'Summary and sign-off'!$A$48,'Summary and sign-off'!$A$49)</f>
        <v>Check - there are no hidden rows with data</v>
      </c>
      <c r="D14" s="149" t="str">
        <f>IF('Summary and sign-off'!F58='Summary and sign-off'!F54,'Summary and sign-off'!A51,'Summary and sign-off'!A50)</f>
        <v>Check - each entry provides sufficient information</v>
      </c>
      <c r="E14" s="149"/>
      <c r="F14" s="1"/>
    </row>
    <row r="15" spans="1:6" ht="13" x14ac:dyDescent="0.3">
      <c r="A15" s="17"/>
      <c r="B15" s="16"/>
      <c r="C15" s="16"/>
      <c r="D15" s="16"/>
      <c r="E15" s="16"/>
    </row>
    <row r="16" spans="1:6" ht="13" x14ac:dyDescent="0.3">
      <c r="A16" s="17" t="s">
        <v>74</v>
      </c>
      <c r="B16" s="18"/>
      <c r="C16" s="16"/>
      <c r="D16" s="16"/>
      <c r="E16" s="16"/>
    </row>
    <row r="17" spans="1:6" ht="12.75" customHeight="1" x14ac:dyDescent="0.25">
      <c r="A17" s="19" t="s">
        <v>145</v>
      </c>
      <c r="B17" s="19"/>
      <c r="C17" s="19"/>
      <c r="D17" s="19"/>
      <c r="E17" s="19"/>
    </row>
    <row r="18" spans="1:6" x14ac:dyDescent="0.25">
      <c r="A18" s="19" t="s">
        <v>146</v>
      </c>
      <c r="B18" s="19"/>
      <c r="C18" s="27"/>
      <c r="D18" s="27"/>
      <c r="E18" s="27"/>
    </row>
    <row r="19" spans="1:6" ht="13" x14ac:dyDescent="0.3">
      <c r="A19" s="19" t="s">
        <v>80</v>
      </c>
      <c r="B19" s="18"/>
      <c r="C19" s="16"/>
      <c r="D19" s="16"/>
      <c r="E19" s="16"/>
      <c r="F19" s="16"/>
    </row>
    <row r="20" spans="1:6" x14ac:dyDescent="0.25">
      <c r="A20" s="19" t="s">
        <v>147</v>
      </c>
      <c r="B20" s="19"/>
      <c r="C20" s="27"/>
      <c r="D20" s="27"/>
      <c r="E20" s="27"/>
    </row>
    <row r="21" spans="1:6" ht="12.75" customHeight="1" x14ac:dyDescent="0.25">
      <c r="A21" s="19" t="s">
        <v>148</v>
      </c>
      <c r="B21" s="19"/>
      <c r="C21" s="21"/>
      <c r="D21" s="21"/>
      <c r="E21" s="21"/>
    </row>
    <row r="22" spans="1:6" x14ac:dyDescent="0.25">
      <c r="A22" s="16"/>
      <c r="B22" s="16"/>
      <c r="C22" s="16"/>
      <c r="D22" s="16"/>
      <c r="E22" s="16"/>
    </row>
    <row r="23" spans="1:6" x14ac:dyDescent="0.25"/>
    <row r="24" spans="1:6" x14ac:dyDescent="0.25"/>
    <row r="25" spans="1:6" x14ac:dyDescent="0.25"/>
    <row r="26" spans="1:6" x14ac:dyDescent="0.25"/>
    <row r="27" spans="1:6" x14ac:dyDescent="0.25"/>
    <row r="28" spans="1:6" x14ac:dyDescent="0.25"/>
    <row r="29" spans="1:6" x14ac:dyDescent="0.25"/>
    <row r="30" spans="1:6" x14ac:dyDescent="0.25"/>
    <row r="31" spans="1:6" x14ac:dyDescent="0.25"/>
    <row r="32" spans="1:6" x14ac:dyDescent="0.25"/>
    <row r="33" x14ac:dyDescent="0.25"/>
    <row r="34" x14ac:dyDescent="0.25"/>
    <row r="35" x14ac:dyDescent="0.25"/>
    <row r="36" x14ac:dyDescent="0.25"/>
    <row r="37" x14ac:dyDescent="0.25"/>
    <row r="38" x14ac:dyDescent="0.25"/>
    <row r="39" x14ac:dyDescent="0.25"/>
    <row r="40" x14ac:dyDescent="0.25"/>
    <row r="41" x14ac:dyDescent="0.25"/>
  </sheetData>
  <sheetProtection formatCells="0" insertRows="0" deleteRows="0"/>
  <mergeCells count="10">
    <mergeCell ref="D14:E14"/>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1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1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66"/>
  <sheetViews>
    <sheetView topLeftCell="A8" zoomScaleNormal="100" workbookViewId="0">
      <selection activeCell="F19" sqref="F19"/>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50" t="s">
        <v>110</v>
      </c>
      <c r="B1" s="150"/>
      <c r="C1" s="150"/>
      <c r="D1" s="150"/>
      <c r="E1" s="150"/>
    </row>
    <row r="2" spans="1:6" ht="21" customHeight="1" x14ac:dyDescent="0.25">
      <c r="A2" s="2" t="s">
        <v>111</v>
      </c>
      <c r="B2" s="148" t="str">
        <f>'Summary and sign-off'!B2:F2</f>
        <v>Real Estate Authority</v>
      </c>
      <c r="C2" s="148"/>
      <c r="D2" s="148"/>
      <c r="E2" s="148"/>
    </row>
    <row r="3" spans="1:6" ht="31" x14ac:dyDescent="0.25">
      <c r="A3" s="2" t="s">
        <v>149</v>
      </c>
      <c r="B3" s="148" t="str">
        <f>'Summary and sign-off'!B3:F3</f>
        <v>Belinda Moffat</v>
      </c>
      <c r="C3" s="148"/>
      <c r="D3" s="148"/>
      <c r="E3" s="148"/>
    </row>
    <row r="4" spans="1:6" ht="21" customHeight="1" x14ac:dyDescent="0.25">
      <c r="A4" s="2" t="s">
        <v>113</v>
      </c>
      <c r="B4" s="148">
        <f>'Summary and sign-off'!B4:F4</f>
        <v>45474</v>
      </c>
      <c r="C4" s="148"/>
      <c r="D4" s="148"/>
      <c r="E4" s="148"/>
    </row>
    <row r="5" spans="1:6" ht="21" customHeight="1" x14ac:dyDescent="0.25">
      <c r="A5" s="2" t="s">
        <v>114</v>
      </c>
      <c r="B5" s="148">
        <f>'Summary and sign-off'!B5:F5</f>
        <v>45838</v>
      </c>
      <c r="C5" s="148"/>
      <c r="D5" s="148"/>
      <c r="E5" s="148"/>
    </row>
    <row r="6" spans="1:6" ht="21" customHeight="1" x14ac:dyDescent="0.25">
      <c r="A6" s="2" t="s">
        <v>115</v>
      </c>
      <c r="B6" s="143" t="s">
        <v>82</v>
      </c>
      <c r="C6" s="143"/>
      <c r="D6" s="143"/>
      <c r="E6" s="143"/>
      <c r="F6" s="22"/>
    </row>
    <row r="7" spans="1:6" ht="21" customHeight="1" x14ac:dyDescent="0.25">
      <c r="A7" s="2" t="s">
        <v>56</v>
      </c>
      <c r="B7" s="143" t="s">
        <v>84</v>
      </c>
      <c r="C7" s="143"/>
      <c r="D7" s="143"/>
      <c r="E7" s="143"/>
      <c r="F7" s="22"/>
    </row>
    <row r="8" spans="1:6" ht="35.25" customHeight="1" x14ac:dyDescent="0.25">
      <c r="A8" s="153" t="s">
        <v>150</v>
      </c>
      <c r="B8" s="153"/>
      <c r="C8" s="160"/>
      <c r="D8" s="160"/>
      <c r="E8" s="160"/>
    </row>
    <row r="9" spans="1:6" ht="35.25" customHeight="1" x14ac:dyDescent="0.25">
      <c r="A9" s="161" t="s">
        <v>151</v>
      </c>
      <c r="B9" s="162"/>
      <c r="C9" s="162"/>
      <c r="D9" s="162"/>
      <c r="E9" s="162"/>
    </row>
    <row r="10" spans="1:6" ht="27" customHeight="1" x14ac:dyDescent="0.25">
      <c r="A10" s="23" t="s">
        <v>119</v>
      </c>
      <c r="B10" s="23" t="s">
        <v>63</v>
      </c>
      <c r="C10" s="23" t="s">
        <v>152</v>
      </c>
      <c r="D10" s="23" t="s">
        <v>153</v>
      </c>
      <c r="E10" s="23" t="s">
        <v>123</v>
      </c>
      <c r="F10" s="19"/>
    </row>
    <row r="11" spans="1:6" s="1" customFormat="1" hidden="1" x14ac:dyDescent="0.25">
      <c r="A11" s="96"/>
      <c r="B11" s="93"/>
      <c r="C11" s="97"/>
      <c r="D11" s="97"/>
      <c r="E11" s="98"/>
    </row>
    <row r="12" spans="1:6" s="1" customFormat="1" x14ac:dyDescent="0.25">
      <c r="A12" s="115" t="s">
        <v>207</v>
      </c>
      <c r="B12" s="116">
        <v>423.17</v>
      </c>
      <c r="C12" s="120" t="s">
        <v>176</v>
      </c>
      <c r="D12" s="120" t="s">
        <v>177</v>
      </c>
      <c r="E12" s="121" t="s">
        <v>178</v>
      </c>
    </row>
    <row r="13" spans="1:6" s="1" customFormat="1" x14ac:dyDescent="0.25">
      <c r="A13" s="115" t="s">
        <v>207</v>
      </c>
      <c r="B13" s="116">
        <v>5979.96</v>
      </c>
      <c r="C13" s="120" t="s">
        <v>190</v>
      </c>
      <c r="D13" s="120" t="s">
        <v>180</v>
      </c>
      <c r="E13" s="121" t="s">
        <v>178</v>
      </c>
    </row>
    <row r="14" spans="1:6" s="1" customFormat="1" x14ac:dyDescent="0.25">
      <c r="A14" s="130">
        <v>45527</v>
      </c>
      <c r="B14" s="116">
        <v>463.07</v>
      </c>
      <c r="C14" s="120" t="s">
        <v>208</v>
      </c>
      <c r="D14" s="120" t="s">
        <v>177</v>
      </c>
      <c r="E14" s="121" t="s">
        <v>178</v>
      </c>
    </row>
    <row r="15" spans="1:6" s="1" customFormat="1" x14ac:dyDescent="0.25">
      <c r="A15" s="130" t="s">
        <v>209</v>
      </c>
      <c r="B15" s="116">
        <v>5000</v>
      </c>
      <c r="C15" s="120" t="s">
        <v>212</v>
      </c>
      <c r="D15" s="120" t="s">
        <v>179</v>
      </c>
      <c r="E15" s="121" t="s">
        <v>178</v>
      </c>
    </row>
    <row r="16" spans="1:6" s="1" customFormat="1" x14ac:dyDescent="0.25">
      <c r="A16" s="130">
        <v>45608</v>
      </c>
      <c r="B16" s="116">
        <v>43.48</v>
      </c>
      <c r="C16" s="120" t="s">
        <v>216</v>
      </c>
      <c r="D16" s="120" t="s">
        <v>179</v>
      </c>
      <c r="E16" s="121" t="s">
        <v>178</v>
      </c>
    </row>
    <row r="17" spans="1:6" s="1" customFormat="1" x14ac:dyDescent="0.25">
      <c r="A17" s="130">
        <v>45750</v>
      </c>
      <c r="B17" s="116">
        <v>5.36</v>
      </c>
      <c r="C17" s="120" t="s">
        <v>261</v>
      </c>
      <c r="D17" s="120" t="s">
        <v>187</v>
      </c>
      <c r="E17" s="121" t="s">
        <v>178</v>
      </c>
    </row>
    <row r="18" spans="1:6" s="1" customFormat="1" x14ac:dyDescent="0.25">
      <c r="A18" s="141" t="s">
        <v>210</v>
      </c>
      <c r="B18" s="116">
        <v>755</v>
      </c>
      <c r="C18" s="120" t="s">
        <v>211</v>
      </c>
      <c r="D18" s="120" t="s">
        <v>179</v>
      </c>
      <c r="E18" s="121" t="s">
        <v>184</v>
      </c>
    </row>
    <row r="19" spans="1:6" s="132" customFormat="1" x14ac:dyDescent="0.25">
      <c r="A19" s="130">
        <v>45548</v>
      </c>
      <c r="B19" s="116">
        <v>10.87</v>
      </c>
      <c r="C19" s="120" t="s">
        <v>220</v>
      </c>
      <c r="D19" s="120" t="s">
        <v>218</v>
      </c>
      <c r="E19" s="121" t="s">
        <v>219</v>
      </c>
      <c r="F19" s="139"/>
    </row>
    <row r="20" spans="1:6" s="132" customFormat="1" x14ac:dyDescent="0.25">
      <c r="A20" s="130">
        <v>45569</v>
      </c>
      <c r="B20" s="116">
        <v>10</v>
      </c>
      <c r="C20" s="120" t="s">
        <v>224</v>
      </c>
      <c r="D20" s="120" t="s">
        <v>218</v>
      </c>
      <c r="E20" s="121" t="s">
        <v>178</v>
      </c>
      <c r="F20" s="139"/>
    </row>
    <row r="21" spans="1:6" s="139" customFormat="1" x14ac:dyDescent="0.25">
      <c r="A21" s="130">
        <v>45742</v>
      </c>
      <c r="B21" s="116">
        <v>43.48</v>
      </c>
      <c r="C21" s="117" t="s">
        <v>272</v>
      </c>
      <c r="D21" s="117" t="s">
        <v>187</v>
      </c>
      <c r="E21" s="118" t="s">
        <v>178</v>
      </c>
      <c r="F21" s="138"/>
    </row>
    <row r="22" spans="1:6" s="1" customFormat="1" x14ac:dyDescent="0.25">
      <c r="A22" s="130">
        <v>45838</v>
      </c>
      <c r="B22" s="116">
        <v>2049</v>
      </c>
      <c r="C22" s="120" t="s">
        <v>258</v>
      </c>
      <c r="D22" s="120" t="s">
        <v>259</v>
      </c>
      <c r="E22" s="121" t="s">
        <v>178</v>
      </c>
    </row>
    <row r="23" spans="1:6" s="1" customFormat="1" hidden="1" x14ac:dyDescent="0.25">
      <c r="A23" s="96"/>
      <c r="B23" s="93"/>
      <c r="C23" s="97"/>
      <c r="D23" s="97"/>
      <c r="E23" s="98"/>
    </row>
    <row r="24" spans="1:6" ht="34.5" customHeight="1" x14ac:dyDescent="0.25">
      <c r="A24" s="51" t="s">
        <v>154</v>
      </c>
      <c r="B24" s="60">
        <f>SUM(B11:B23)</f>
        <v>14783.390000000001</v>
      </c>
      <c r="C24" s="68" t="str">
        <f>IF(SUBTOTAL(3,B11:B23)=SUBTOTAL(103,B11:B23),'Summary and sign-off'!$A$48,'Summary and sign-off'!$A$49)</f>
        <v>Check - there are no hidden rows with data</v>
      </c>
      <c r="D24" s="149" t="str">
        <f>IF('Summary and sign-off'!F59='Summary and sign-off'!F54,'Summary and sign-off'!A51,'Summary and sign-off'!A50)</f>
        <v>Check - each entry provides sufficient information</v>
      </c>
      <c r="E24" s="149"/>
    </row>
    <row r="25" spans="1:6" ht="14.15" customHeight="1" x14ac:dyDescent="0.25">
      <c r="B25" s="16"/>
      <c r="C25" s="16"/>
      <c r="D25" s="16"/>
      <c r="E25" s="16"/>
    </row>
    <row r="26" spans="1:6" ht="13" x14ac:dyDescent="0.3">
      <c r="A26" s="17" t="s">
        <v>155</v>
      </c>
      <c r="B26" s="16"/>
      <c r="C26" s="16"/>
      <c r="D26" s="16"/>
      <c r="E26" s="16"/>
    </row>
    <row r="27" spans="1:6" ht="12.65" customHeight="1" x14ac:dyDescent="0.25">
      <c r="A27" s="19" t="s">
        <v>133</v>
      </c>
      <c r="B27" s="16"/>
      <c r="C27" s="16"/>
      <c r="D27" s="16"/>
      <c r="E27" s="16"/>
    </row>
    <row r="28" spans="1:6" ht="13" x14ac:dyDescent="0.3">
      <c r="A28" s="19" t="s">
        <v>80</v>
      </c>
      <c r="B28" s="18"/>
      <c r="C28" s="16"/>
      <c r="D28" s="16"/>
      <c r="E28" s="16"/>
      <c r="F28" s="16"/>
    </row>
    <row r="29" spans="1:6" x14ac:dyDescent="0.25">
      <c r="A29" s="19" t="s">
        <v>147</v>
      </c>
      <c r="C29" s="16"/>
      <c r="D29" s="16"/>
      <c r="E29" s="16"/>
      <c r="F29" s="16"/>
    </row>
    <row r="30" spans="1:6" ht="12.75" customHeight="1" x14ac:dyDescent="0.25">
      <c r="A30" s="19" t="s">
        <v>148</v>
      </c>
      <c r="B30" s="24"/>
      <c r="C30" s="21"/>
      <c r="D30" s="21"/>
      <c r="E30" s="21"/>
      <c r="F30" s="21"/>
    </row>
    <row r="31" spans="1:6" x14ac:dyDescent="0.25">
      <c r="B31" s="25"/>
      <c r="C31" s="16"/>
      <c r="D31" s="16"/>
      <c r="E31" s="16"/>
    </row>
    <row r="32" spans="1:6" hidden="1" x14ac:dyDescent="0.25">
      <c r="A32" s="16"/>
      <c r="B32" s="16"/>
      <c r="C32" s="16"/>
      <c r="D32" s="16"/>
    </row>
    <row r="33" spans="1:5" ht="12.75" hidden="1" customHeight="1" x14ac:dyDescent="0.25"/>
    <row r="34" spans="1:5" hidden="1" x14ac:dyDescent="0.25">
      <c r="A34" s="16"/>
      <c r="B34" s="16"/>
      <c r="C34" s="16"/>
      <c r="D34" s="16"/>
      <c r="E34" s="16"/>
    </row>
    <row r="35" spans="1:5" hidden="1" x14ac:dyDescent="0.25">
      <c r="A35" s="16"/>
      <c r="B35" s="16"/>
      <c r="C35" s="16"/>
      <c r="D35" s="16"/>
      <c r="E35" s="16"/>
    </row>
    <row r="36" spans="1:5" hidden="1" x14ac:dyDescent="0.25">
      <c r="A36" s="16"/>
      <c r="B36" s="16"/>
      <c r="C36" s="16"/>
      <c r="D36" s="16"/>
      <c r="E36" s="16"/>
    </row>
    <row r="37" spans="1:5" hidden="1" x14ac:dyDescent="0.25">
      <c r="A37" s="16"/>
      <c r="B37" s="16"/>
      <c r="C37" s="16"/>
      <c r="D37" s="16"/>
      <c r="E37" s="16"/>
    </row>
    <row r="38" spans="1:5" hidden="1" x14ac:dyDescent="0.25">
      <c r="A38" s="16"/>
      <c r="B38" s="16"/>
      <c r="C38" s="16"/>
      <c r="D38" s="16"/>
      <c r="E38" s="16"/>
    </row>
    <row r="45" spans="1:5" x14ac:dyDescent="0.25"/>
    <row r="46" spans="1:5" x14ac:dyDescent="0.25"/>
    <row r="47" spans="1:5" x14ac:dyDescent="0.25"/>
    <row r="48" spans="1:5" x14ac:dyDescent="0.25"/>
    <row r="49" x14ac:dyDescent="0.25"/>
    <row r="50" x14ac:dyDescent="0.25"/>
    <row r="51" x14ac:dyDescent="0.25"/>
    <row r="52" x14ac:dyDescent="0.25"/>
    <row r="53" x14ac:dyDescent="0.25"/>
    <row r="54"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sheetData>
  <sheetProtection sheet="1" formatCells="0" insertRows="0" deleteRows="0"/>
  <mergeCells count="10">
    <mergeCell ref="D24:E24"/>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2"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7"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3"/>
  <sheetViews>
    <sheetView topLeftCell="A9" zoomScaleNormal="100" workbookViewId="0">
      <selection activeCell="D27" sqref="D27"/>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6" ht="26.25" customHeight="1" x14ac:dyDescent="0.25">
      <c r="A1" s="150" t="s">
        <v>156</v>
      </c>
      <c r="B1" s="150"/>
      <c r="C1" s="150"/>
      <c r="D1" s="150"/>
      <c r="E1" s="150"/>
      <c r="F1" s="150"/>
    </row>
    <row r="2" spans="1:6" ht="21" customHeight="1" x14ac:dyDescent="0.25">
      <c r="A2" s="2" t="s">
        <v>111</v>
      </c>
      <c r="B2" s="148" t="str">
        <f>'Summary and sign-off'!B2:F2</f>
        <v>Real Estate Authority</v>
      </c>
      <c r="C2" s="148"/>
      <c r="D2" s="148"/>
      <c r="E2" s="148"/>
      <c r="F2" s="148"/>
    </row>
    <row r="3" spans="1:6" ht="31" x14ac:dyDescent="0.25">
      <c r="A3" s="2" t="s">
        <v>112</v>
      </c>
      <c r="B3" s="148" t="str">
        <f>'Summary and sign-off'!B3:F3</f>
        <v>Belinda Moffat</v>
      </c>
      <c r="C3" s="148"/>
      <c r="D3" s="148"/>
      <c r="E3" s="148"/>
      <c r="F3" s="148"/>
    </row>
    <row r="4" spans="1:6" ht="21" customHeight="1" x14ac:dyDescent="0.25">
      <c r="A4" s="2" t="s">
        <v>113</v>
      </c>
      <c r="B4" s="148">
        <f>'Summary and sign-off'!B4:F4</f>
        <v>45474</v>
      </c>
      <c r="C4" s="148"/>
      <c r="D4" s="148"/>
      <c r="E4" s="148"/>
      <c r="F4" s="148"/>
    </row>
    <row r="5" spans="1:6" ht="21" customHeight="1" x14ac:dyDescent="0.25">
      <c r="A5" s="2" t="s">
        <v>114</v>
      </c>
      <c r="B5" s="148">
        <f>'Summary and sign-off'!B5:F5</f>
        <v>45838</v>
      </c>
      <c r="C5" s="148"/>
      <c r="D5" s="148"/>
      <c r="E5" s="148"/>
      <c r="F5" s="148"/>
    </row>
    <row r="6" spans="1:6" ht="21" customHeight="1" x14ac:dyDescent="0.25">
      <c r="A6" s="2" t="s">
        <v>157</v>
      </c>
      <c r="B6" s="143" t="s">
        <v>82</v>
      </c>
      <c r="C6" s="143"/>
      <c r="D6" s="143"/>
      <c r="E6" s="143"/>
      <c r="F6" s="143"/>
    </row>
    <row r="7" spans="1:6" ht="21" customHeight="1" x14ac:dyDescent="0.25">
      <c r="A7" s="2" t="s">
        <v>56</v>
      </c>
      <c r="B7" s="143" t="s">
        <v>84</v>
      </c>
      <c r="C7" s="143"/>
      <c r="D7" s="143"/>
      <c r="E7" s="143"/>
      <c r="F7" s="143"/>
    </row>
    <row r="8" spans="1:6" ht="36" customHeight="1" x14ac:dyDescent="0.25">
      <c r="A8" s="153" t="s">
        <v>158</v>
      </c>
      <c r="B8" s="153"/>
      <c r="C8" s="153"/>
      <c r="D8" s="153"/>
      <c r="E8" s="153"/>
      <c r="F8" s="153"/>
    </row>
    <row r="9" spans="1:6" ht="36" customHeight="1" x14ac:dyDescent="0.25">
      <c r="A9" s="161" t="s">
        <v>159</v>
      </c>
      <c r="B9" s="162"/>
      <c r="C9" s="162"/>
      <c r="D9" s="162"/>
      <c r="E9" s="162"/>
      <c r="F9" s="162"/>
    </row>
    <row r="10" spans="1:6" ht="39" customHeight="1" x14ac:dyDescent="0.25">
      <c r="A10" s="23" t="s">
        <v>119</v>
      </c>
      <c r="B10" s="110" t="s">
        <v>160</v>
      </c>
      <c r="C10" s="110" t="s">
        <v>161</v>
      </c>
      <c r="D10" s="110" t="s">
        <v>162</v>
      </c>
      <c r="E10" s="110" t="s">
        <v>163</v>
      </c>
      <c r="F10" s="110" t="s">
        <v>164</v>
      </c>
    </row>
    <row r="11" spans="1:6" s="1" customFormat="1" x14ac:dyDescent="0.25">
      <c r="A11" s="115">
        <v>45517</v>
      </c>
      <c r="B11" s="122" t="s">
        <v>205</v>
      </c>
      <c r="C11" s="123" t="s">
        <v>97</v>
      </c>
      <c r="D11" s="122" t="s">
        <v>192</v>
      </c>
      <c r="E11" s="124" t="s">
        <v>92</v>
      </c>
      <c r="F11" s="121" t="s">
        <v>195</v>
      </c>
    </row>
    <row r="12" spans="1:6" s="1" customFormat="1" ht="25" x14ac:dyDescent="0.25">
      <c r="A12" s="115">
        <v>45533</v>
      </c>
      <c r="B12" s="122" t="s">
        <v>194</v>
      </c>
      <c r="C12" s="123" t="s">
        <v>97</v>
      </c>
      <c r="D12" s="122" t="s">
        <v>174</v>
      </c>
      <c r="E12" s="124" t="s">
        <v>92</v>
      </c>
      <c r="F12" s="121" t="s">
        <v>195</v>
      </c>
    </row>
    <row r="13" spans="1:6" s="1" customFormat="1" ht="25" x14ac:dyDescent="0.25">
      <c r="A13" s="115">
        <v>45575</v>
      </c>
      <c r="B13" s="122" t="s">
        <v>269</v>
      </c>
      <c r="C13" s="123" t="s">
        <v>98</v>
      </c>
      <c r="D13" s="122" t="s">
        <v>213</v>
      </c>
      <c r="E13" s="124" t="s">
        <v>92</v>
      </c>
      <c r="F13" s="125" t="s">
        <v>98</v>
      </c>
    </row>
    <row r="14" spans="1:6" s="1" customFormat="1" x14ac:dyDescent="0.25">
      <c r="A14" s="115">
        <v>45597</v>
      </c>
      <c r="B14" s="122" t="s">
        <v>214</v>
      </c>
      <c r="C14" s="123" t="s">
        <v>97</v>
      </c>
      <c r="D14" s="122" t="s">
        <v>215</v>
      </c>
      <c r="E14" s="124" t="s">
        <v>92</v>
      </c>
      <c r="F14" s="121" t="s">
        <v>195</v>
      </c>
    </row>
    <row r="15" spans="1:6" s="1" customFormat="1" ht="25" x14ac:dyDescent="0.25">
      <c r="A15" s="115">
        <v>45630</v>
      </c>
      <c r="B15" s="122" t="s">
        <v>270</v>
      </c>
      <c r="C15" s="123" t="s">
        <v>97</v>
      </c>
      <c r="D15" s="122" t="s">
        <v>175</v>
      </c>
      <c r="E15" s="124" t="s">
        <v>92</v>
      </c>
      <c r="F15" s="125" t="s">
        <v>274</v>
      </c>
    </row>
    <row r="16" spans="1:6" s="1" customFormat="1" x14ac:dyDescent="0.25">
      <c r="A16" s="115">
        <v>45637</v>
      </c>
      <c r="B16" s="122" t="s">
        <v>270</v>
      </c>
      <c r="C16" s="123" t="s">
        <v>98</v>
      </c>
      <c r="D16" s="122" t="s">
        <v>174</v>
      </c>
      <c r="E16" s="124" t="s">
        <v>92</v>
      </c>
      <c r="F16" s="125" t="s">
        <v>98</v>
      </c>
    </row>
    <row r="17" spans="1:7" s="1" customFormat="1" ht="25" x14ac:dyDescent="0.25">
      <c r="A17" s="115">
        <v>45639</v>
      </c>
      <c r="B17" s="122" t="s">
        <v>270</v>
      </c>
      <c r="C17" s="123" t="s">
        <v>97</v>
      </c>
      <c r="D17" s="122" t="s">
        <v>202</v>
      </c>
      <c r="E17" s="124" t="s">
        <v>92</v>
      </c>
      <c r="F17" s="125" t="s">
        <v>274</v>
      </c>
    </row>
    <row r="18" spans="1:7" s="1" customFormat="1" ht="25" x14ac:dyDescent="0.25">
      <c r="A18" s="115">
        <v>45687</v>
      </c>
      <c r="B18" s="122" t="s">
        <v>197</v>
      </c>
      <c r="C18" s="123" t="s">
        <v>97</v>
      </c>
      <c r="D18" s="122" t="s">
        <v>196</v>
      </c>
      <c r="E18" s="124" t="s">
        <v>92</v>
      </c>
      <c r="F18" s="125" t="s">
        <v>273</v>
      </c>
    </row>
    <row r="19" spans="1:7" s="1" customFormat="1" ht="25" x14ac:dyDescent="0.25">
      <c r="A19" s="115">
        <v>45733</v>
      </c>
      <c r="B19" s="122" t="s">
        <v>206</v>
      </c>
      <c r="C19" s="123" t="s">
        <v>97</v>
      </c>
      <c r="D19" s="122" t="s">
        <v>203</v>
      </c>
      <c r="E19" s="124" t="s">
        <v>92</v>
      </c>
      <c r="F19" s="125" t="s">
        <v>198</v>
      </c>
    </row>
    <row r="20" spans="1:7" s="1" customFormat="1" x14ac:dyDescent="0.25">
      <c r="A20" s="115">
        <v>45790</v>
      </c>
      <c r="B20" s="122" t="s">
        <v>199</v>
      </c>
      <c r="C20" s="123" t="s">
        <v>97</v>
      </c>
      <c r="D20" s="122" t="s">
        <v>174</v>
      </c>
      <c r="E20" s="124" t="s">
        <v>92</v>
      </c>
      <c r="F20" s="125" t="s">
        <v>195</v>
      </c>
    </row>
    <row r="21" spans="1:7" s="1" customFormat="1" x14ac:dyDescent="0.25">
      <c r="A21" s="115">
        <v>45799</v>
      </c>
      <c r="B21" s="122" t="s">
        <v>200</v>
      </c>
      <c r="C21" s="123" t="s">
        <v>97</v>
      </c>
      <c r="D21" s="122" t="s">
        <v>201</v>
      </c>
      <c r="E21" s="124" t="s">
        <v>92</v>
      </c>
      <c r="F21" s="125" t="s">
        <v>195</v>
      </c>
    </row>
    <row r="22" spans="1:7" s="1" customFormat="1" ht="25" x14ac:dyDescent="0.25">
      <c r="A22" s="115">
        <v>45819</v>
      </c>
      <c r="B22" s="122" t="s">
        <v>204</v>
      </c>
      <c r="C22" s="123" t="s">
        <v>97</v>
      </c>
      <c r="D22" s="122" t="s">
        <v>192</v>
      </c>
      <c r="E22" s="124" t="s">
        <v>92</v>
      </c>
      <c r="F22" s="125" t="s">
        <v>275</v>
      </c>
    </row>
    <row r="23" spans="1:7" s="1" customFormat="1" hidden="1" x14ac:dyDescent="0.25">
      <c r="A23" s="92"/>
      <c r="B23" s="97"/>
      <c r="C23" s="99"/>
      <c r="D23" s="97"/>
      <c r="E23" s="100"/>
      <c r="F23" s="98"/>
    </row>
    <row r="24" spans="1:7" ht="34.5" customHeight="1" x14ac:dyDescent="0.25">
      <c r="A24" s="111" t="s">
        <v>165</v>
      </c>
      <c r="B24" s="112" t="s">
        <v>166</v>
      </c>
      <c r="C24" s="113">
        <f>C25+C26</f>
        <v>12</v>
      </c>
      <c r="D24" s="114" t="str">
        <f>IF(SUBTOTAL(3,C11:C23)=SUBTOTAL(103,C11:C23),'Summary and sign-off'!$A$48,'Summary and sign-off'!$A$49)</f>
        <v>Check - there are no hidden rows with data</v>
      </c>
      <c r="E24" s="149" t="str">
        <f>IF('Summary and sign-off'!F60='Summary and sign-off'!F54,'Summary and sign-off'!A52,'Summary and sign-off'!A50)</f>
        <v>Check - each entry provides sufficient information</v>
      </c>
      <c r="F24" s="149"/>
      <c r="G24" s="1"/>
    </row>
    <row r="25" spans="1:7" ht="25.5" customHeight="1" x14ac:dyDescent="0.35">
      <c r="A25" s="52"/>
      <c r="B25" s="53" t="s">
        <v>97</v>
      </c>
      <c r="C25" s="54">
        <f>COUNTIF(C11:C23,'Summary and sign-off'!A45)</f>
        <v>10</v>
      </c>
      <c r="D25" s="13"/>
      <c r="E25" s="14"/>
      <c r="F25" s="15"/>
    </row>
    <row r="26" spans="1:7" ht="25.5" customHeight="1" x14ac:dyDescent="0.35">
      <c r="A26" s="52"/>
      <c r="B26" s="53" t="s">
        <v>98</v>
      </c>
      <c r="C26" s="54">
        <f>COUNTIF(C11:C23,'Summary and sign-off'!A46)</f>
        <v>2</v>
      </c>
      <c r="D26" s="13"/>
      <c r="E26" s="14"/>
      <c r="F26" s="15"/>
    </row>
    <row r="27" spans="1:7" ht="13" x14ac:dyDescent="0.3">
      <c r="A27" s="16"/>
      <c r="B27" s="17"/>
      <c r="C27" s="16"/>
      <c r="D27" s="18"/>
      <c r="E27" s="18"/>
      <c r="F27" s="16"/>
    </row>
    <row r="28" spans="1:7" ht="13" x14ac:dyDescent="0.3">
      <c r="A28" s="17" t="s">
        <v>155</v>
      </c>
      <c r="B28" s="17"/>
      <c r="C28" s="17"/>
      <c r="D28" s="17"/>
      <c r="E28" s="17"/>
      <c r="F28" s="17"/>
    </row>
    <row r="29" spans="1:7" ht="12.65" customHeight="1" x14ac:dyDescent="0.25">
      <c r="A29" s="19" t="s">
        <v>133</v>
      </c>
      <c r="B29" s="16"/>
      <c r="C29" s="16"/>
      <c r="D29" s="16"/>
      <c r="E29" s="16"/>
    </row>
    <row r="30" spans="1:7" ht="13" x14ac:dyDescent="0.3">
      <c r="A30" s="19" t="s">
        <v>80</v>
      </c>
      <c r="B30" s="18"/>
      <c r="C30" s="16"/>
      <c r="D30" s="16"/>
      <c r="E30" s="16"/>
      <c r="F30" s="16"/>
    </row>
    <row r="31" spans="1:7" ht="13" x14ac:dyDescent="0.3">
      <c r="A31" s="19" t="s">
        <v>167</v>
      </c>
      <c r="B31" s="20"/>
      <c r="C31" s="20"/>
      <c r="D31" s="20"/>
      <c r="E31" s="20"/>
      <c r="F31" s="20"/>
    </row>
    <row r="32" spans="1:7" ht="12.75" customHeight="1" x14ac:dyDescent="0.25">
      <c r="A32" s="19" t="s">
        <v>168</v>
      </c>
      <c r="B32" s="16"/>
      <c r="C32" s="16"/>
      <c r="D32" s="16"/>
      <c r="E32" s="16"/>
      <c r="F32" s="16"/>
    </row>
    <row r="33" spans="1:6" ht="13" customHeight="1" x14ac:dyDescent="0.25">
      <c r="A33" s="19" t="s">
        <v>169</v>
      </c>
      <c r="B33" s="16"/>
      <c r="C33" s="16"/>
      <c r="D33" s="16"/>
      <c r="E33" s="16"/>
      <c r="F33" s="16"/>
    </row>
    <row r="34" spans="1:6" x14ac:dyDescent="0.25">
      <c r="A34" s="19" t="s">
        <v>170</v>
      </c>
      <c r="C34" s="16"/>
      <c r="D34" s="16"/>
      <c r="E34" s="16"/>
      <c r="F34" s="16"/>
    </row>
    <row r="35" spans="1:6" ht="12.75" customHeight="1" x14ac:dyDescent="0.25">
      <c r="A35" s="19" t="s">
        <v>148</v>
      </c>
      <c r="B35" s="19"/>
      <c r="C35" s="21"/>
      <c r="D35" s="21"/>
      <c r="E35" s="21"/>
      <c r="F35" s="21"/>
    </row>
    <row r="36" spans="1:6" ht="12.75" customHeight="1" x14ac:dyDescent="0.25">
      <c r="A36" s="19"/>
      <c r="B36" s="19"/>
      <c r="C36" s="21"/>
      <c r="D36" s="21"/>
      <c r="E36" s="21"/>
      <c r="F36" s="21"/>
    </row>
    <row r="37" spans="1:6" ht="12.75" hidden="1" customHeight="1" x14ac:dyDescent="0.25">
      <c r="A37" s="19"/>
      <c r="B37" s="19"/>
      <c r="C37" s="21"/>
      <c r="D37" s="21"/>
      <c r="E37" s="21"/>
      <c r="F37" s="21"/>
    </row>
    <row r="40" spans="1:6" ht="13" hidden="1" x14ac:dyDescent="0.3">
      <c r="A40" s="17"/>
      <c r="B40" s="17"/>
      <c r="C40" s="17"/>
      <c r="D40" s="17"/>
      <c r="E40" s="17"/>
      <c r="F40" s="17"/>
    </row>
    <row r="41" spans="1:6" ht="13" hidden="1" x14ac:dyDescent="0.3">
      <c r="A41" s="17"/>
      <c r="B41" s="17"/>
      <c r="C41" s="17"/>
      <c r="D41" s="17"/>
      <c r="E41" s="17"/>
      <c r="F41" s="17"/>
    </row>
    <row r="42" spans="1:6" ht="13" hidden="1" x14ac:dyDescent="0.3">
      <c r="A42" s="17"/>
      <c r="B42" s="17"/>
      <c r="C42" s="17"/>
      <c r="D42" s="17"/>
      <c r="E42" s="17"/>
      <c r="F42" s="17"/>
    </row>
    <row r="43" spans="1:6" ht="13" hidden="1" x14ac:dyDescent="0.3">
      <c r="A43" s="17"/>
      <c r="B43" s="17"/>
      <c r="C43" s="17"/>
      <c r="D43" s="17"/>
      <c r="E43" s="17"/>
      <c r="F43" s="17"/>
    </row>
    <row r="44" spans="1:6" ht="13" hidden="1" x14ac:dyDescent="0.3">
      <c r="A44" s="17"/>
      <c r="B44" s="17"/>
      <c r="C44" s="17"/>
      <c r="D44" s="17"/>
      <c r="E44" s="17"/>
      <c r="F44" s="17"/>
    </row>
    <row r="45" spans="1:6" x14ac:dyDescent="0.25"/>
    <row r="46" spans="1:6" x14ac:dyDescent="0.25"/>
    <row r="47" spans="1:6" x14ac:dyDescent="0.25"/>
    <row r="48" spans="1: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sheetData>
  <sheetProtection sheet="1" formatCells="0" insertRows="0" deleteRows="0"/>
  <dataConsolidate/>
  <mergeCells count="10">
    <mergeCell ref="E24:F24"/>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3 A11:A13"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A22"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C11:C23</xm:sqref>
        </x14:dataValidation>
        <x14:dataValidation type="list" errorStyle="information" operator="greaterThan" allowBlank="1" showInputMessage="1" prompt="Provide specific $ value if possible" xr:uid="{00000000-0002-0000-0500-000003000000}">
          <x14:formula1>
            <xm:f>'Summary and sign-off'!$A$39:$A$44</xm:f>
          </x14:formula1>
          <xm:sqref>E11:E23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78b4e5a-5f36-4188-8353-9817819d1c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1150E1C81B874189841E65D984FF70" ma:contentTypeVersion="16" ma:contentTypeDescription="Create a new document." ma:contentTypeScope="" ma:versionID="e7a23917d5a0fe287c0377dde1bd38e4">
  <xsd:schema xmlns:xsd="http://www.w3.org/2001/XMLSchema" xmlns:xs="http://www.w3.org/2001/XMLSchema" xmlns:p="http://schemas.microsoft.com/office/2006/metadata/properties" xmlns:ns3="b78b4e5a-5f36-4188-8353-9817819d1cff" xmlns:ns4="a44be9d0-d7f2-414b-b5af-34fd9ad18f97" targetNamespace="http://schemas.microsoft.com/office/2006/metadata/properties" ma:root="true" ma:fieldsID="c5185ecd583561aa4d417f1755f6758b" ns3:_="" ns4:_="">
    <xsd:import namespace="b78b4e5a-5f36-4188-8353-9817819d1cff"/>
    <xsd:import namespace="a44be9d0-d7f2-414b-b5af-34fd9ad18f97"/>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8b4e5a-5f36-4188-8353-9817819d1c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4be9d0-d7f2-414b-b5af-34fd9ad18f9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purl.org/dc/elements/1.1/"/>
    <ds:schemaRef ds:uri="http://purl.org/dc/dcmitype/"/>
    <ds:schemaRef ds:uri="http://purl.org/dc/terms/"/>
    <ds:schemaRef ds:uri="b78b4e5a-5f36-4188-8353-9817819d1cff"/>
    <ds:schemaRef ds:uri="http://schemas.openxmlformats.org/package/2006/metadata/core-properties"/>
    <ds:schemaRef ds:uri="http://schemas.microsoft.com/office/2006/documentManagement/types"/>
    <ds:schemaRef ds:uri="http://schemas.microsoft.com/office/infopath/2007/PartnerControls"/>
    <ds:schemaRef ds:uri="a44be9d0-d7f2-414b-b5af-34fd9ad18f9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A39813AB-93BA-4B87-831E-75B2649D29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8b4e5a-5f36-4188-8353-9817819d1cff"/>
    <ds:schemaRef ds:uri="a44be9d0-d7f2-414b-b5af-34fd9ad18f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Kajal Lallu</cp:lastModifiedBy>
  <cp:revision/>
  <cp:lastPrinted>2024-04-23T02:11:18Z</cp:lastPrinted>
  <dcterms:created xsi:type="dcterms:W3CDTF">2010-10-17T20:59:02Z</dcterms:created>
  <dcterms:modified xsi:type="dcterms:W3CDTF">2025-07-29T22:27:49Z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0x010100F21150E1C81B874189841E65D984FF70</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MSIP_Label_5033b82e-cbfd-4c12-ad29-983abf18613f_Enabled">
    <vt:lpwstr>true</vt:lpwstr>
  </property>
  <property fmtid="{D5CDD505-2E9C-101B-9397-08002B2CF9AE}" pid="12" name="MSIP_Label_5033b82e-cbfd-4c12-ad29-983abf18613f_SetDate">
    <vt:lpwstr>2023-07-23T23:21:39Z</vt:lpwstr>
  </property>
  <property fmtid="{D5CDD505-2E9C-101B-9397-08002B2CF9AE}" pid="13" name="MSIP_Label_5033b82e-cbfd-4c12-ad29-983abf18613f_Method">
    <vt:lpwstr>Standard</vt:lpwstr>
  </property>
  <property fmtid="{D5CDD505-2E9C-101B-9397-08002B2CF9AE}" pid="14" name="MSIP_Label_5033b82e-cbfd-4c12-ad29-983abf18613f_Name">
    <vt:lpwstr>defa4170-0d19-0005-0004-bc88714345d2</vt:lpwstr>
  </property>
  <property fmtid="{D5CDD505-2E9C-101B-9397-08002B2CF9AE}" pid="15" name="MSIP_Label_5033b82e-cbfd-4c12-ad29-983abf18613f_SiteId">
    <vt:lpwstr>33bb01e1-72be-4243-9e11-d07c6e0dabd6</vt:lpwstr>
  </property>
  <property fmtid="{D5CDD505-2E9C-101B-9397-08002B2CF9AE}" pid="16" name="MSIP_Label_5033b82e-cbfd-4c12-ad29-983abf18613f_ActionId">
    <vt:lpwstr>f111a085-4012-451e-86f8-2c55a6a2e3c0</vt:lpwstr>
  </property>
  <property fmtid="{D5CDD505-2E9C-101B-9397-08002B2CF9AE}" pid="17" name="MSIP_Label_5033b82e-cbfd-4c12-ad29-983abf18613f_ContentBits">
    <vt:lpwstr>0</vt:lpwstr>
  </property>
</Properties>
</file>