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R:\01 CE and EA\CE Expenses and Gifts Disclosures\1 July 2023 - 30 June 2024\"/>
    </mc:Choice>
  </mc:AlternateContent>
  <xr:revisionPtr revIDLastSave="0" documentId="13_ncr:1_{FD923662-2C88-4292-A7D6-1C83E3514D47}" xr6:coauthVersionLast="47" xr6:coauthVersionMax="47" xr10:uidLastSave="{00000000-0000-0000-0000-000000000000}"/>
  <bookViews>
    <workbookView xWindow="-120" yWindow="-120" windowWidth="29040" windowHeight="1572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expenses'!$A$1:$E$27</definedName>
    <definedName name="_xlnm.Print_Area" localSheetId="5">'Gifts and benefits'!$A$1:$F$33</definedName>
    <definedName name="_xlnm.Print_Area" localSheetId="0">'Guidance for agencies'!$A$1:$A$58</definedName>
    <definedName name="_xlnm.Print_Area" localSheetId="3">Hospitality!$A$1:$E$26</definedName>
    <definedName name="_xlnm.Print_Area" localSheetId="1">'Summary and sign-off'!$A$1:$F$23</definedName>
    <definedName name="_xlnm.Print_Area" localSheetId="2">Travel!$A$1:$E$52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9" i="2" l="1"/>
  <c r="B6" i="13"/>
  <c r="D22" i="4" l="1"/>
  <c r="C21" i="3"/>
  <c r="C19" i="2"/>
  <c r="C32" i="1"/>
  <c r="C41" i="1"/>
  <c r="C15" i="1"/>
  <c r="E60" i="13" l="1"/>
  <c r="C60" i="13"/>
  <c r="C24" i="4"/>
  <c r="C23" i="4"/>
  <c r="B60" i="13" l="1"/>
  <c r="B59" i="13"/>
  <c r="D59" i="13"/>
  <c r="B58" i="13"/>
  <c r="D58" i="13"/>
  <c r="D57" i="13"/>
  <c r="B57" i="13"/>
  <c r="D56" i="13"/>
  <c r="B56" i="13"/>
  <c r="D55" i="13"/>
  <c r="B55" i="13"/>
  <c r="B2" i="4"/>
  <c r="B3" i="4"/>
  <c r="B2" i="3"/>
  <c r="B3" i="3"/>
  <c r="B2" i="2"/>
  <c r="B3" i="2"/>
  <c r="B2" i="1"/>
  <c r="B3" i="1"/>
  <c r="F58" i="13" l="1"/>
  <c r="D19" i="2" s="1"/>
  <c r="F60" i="13"/>
  <c r="E22" i="4" s="1"/>
  <c r="F59" i="13"/>
  <c r="D21" i="3" s="1"/>
  <c r="F57" i="13"/>
  <c r="D41" i="1" s="1"/>
  <c r="F56" i="13"/>
  <c r="D32" i="1" s="1"/>
  <c r="F55" i="13"/>
  <c r="D15" i="1" s="1"/>
  <c r="C16" i="13" l="1"/>
  <c r="C17" i="13"/>
  <c r="B5" i="4" l="1"/>
  <c r="B4" i="4"/>
  <c r="B5" i="3"/>
  <c r="B4" i="3"/>
  <c r="B5" i="2"/>
  <c r="B4" i="2"/>
  <c r="B5" i="1"/>
  <c r="B4" i="1"/>
  <c r="C15" i="13" l="1"/>
  <c r="F12" i="13" l="1"/>
  <c r="C22" i="4"/>
  <c r="F11" i="13" s="1"/>
  <c r="F13" i="13" l="1"/>
  <c r="B41" i="1"/>
  <c r="B17" i="13" s="1"/>
  <c r="B32" i="1"/>
  <c r="B16" i="13" s="1"/>
  <c r="B15" i="1"/>
  <c r="B15" i="13" s="1"/>
  <c r="B21" i="3" l="1"/>
  <c r="B13" i="13" s="1"/>
  <c r="B12" i="13"/>
  <c r="B11" i="13" l="1"/>
  <c r="B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<sst xmlns="http://schemas.openxmlformats.org/spreadsheetml/2006/main" count="391" uniqueCount="246">
  <si>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</si>
  <si>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</si>
  <si>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</si>
  <si>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</si>
  <si>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</si>
  <si>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</si>
  <si>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</si>
  <si>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</si>
  <si>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</si>
  <si>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</si>
  <si>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</si>
  <si>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</si>
  <si>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</si>
  <si>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</si>
  <si>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</si>
  <si>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</si>
  <si>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</si>
  <si>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</si>
  <si>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</si>
  <si>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</si>
  <si>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</si>
  <si>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</si>
  <si>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</si>
  <si>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</si>
  <si>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</si>
  <si>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</si>
  <si>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</si>
  <si>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</si>
  <si>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</si>
  <si>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</si>
  <si>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</si>
  <si>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</si>
  <si>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</si>
  <si>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</si>
  <si>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</si>
  <si>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</si>
  <si>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</si>
  <si>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</si>
  <si>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</si>
  <si>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</si>
  <si>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</si>
  <si>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</si>
  <si>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</si>
  <si>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</si>
  <si>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</si>
  <si>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</si>
  <si>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</si>
  <si>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</si>
  <si>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</si>
  <si>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</si>
  <si>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</si>
  <si>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</si>
  <si>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</si>
  <si>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</si>
  <si>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</si>
  <si>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</si>
  <si>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</si>
  <si>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</si>
  <si>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</si>
  <si>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</si>
  <si>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</si>
  <si>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</si>
  <si>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</si>
  <si>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</si>
  <si>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</si>
  <si>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</si>
  <si>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</si>
  <si>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</si>
  <si>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</si>
  <si>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</si>
  <si>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</si>
  <si>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</si>
  <si>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</si>
  <si>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</si>
  <si>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</si>
  <si>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</si>
  <si>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</si>
  <si>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</si>
  <si>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</si>
  <si>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</si>
  <si>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</si>
  <si>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</si>
  <si>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</si>
  <si>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</si>
  <si>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</si>
  <si>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</si>
  <si>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</si>
  <si>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</si>
  <si>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</si>
  <si>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</si>
  <si>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</si>
  <si>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</si>
  <si>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</si>
  <si>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</si>
  <si>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</si>
  <si>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</si>
  <si>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</si>
  <si>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</si>
  <si>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</si>
  <si>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</si>
  <si>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</si>
  <si>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</si>
  <si>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</si>
  <si>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</si>
  <si>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</si>
  <si>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</si>
  <si>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</si>
  <si>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</si>
  <si>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</si>
  <si>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</si>
  <si>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</si>
  <si>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</si>
  <si>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</si>
  <si>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</si>
  <si>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</si>
  <si>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</si>
  <si>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</si>
  <si>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</si>
  <si>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</si>
  <si>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</si>
  <si>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</si>
  <si>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</si>
  <si>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</si>
  <si>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</si>
  <si>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</si>
  <si>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</si>
  <si>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</si>
  <si>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</si>
  <si>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</si>
  <si>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</si>
  <si>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</si>
  <si>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</si>
  <si>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</si>
  <si>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</si>
  <si>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</si>
  <si>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</si>
  <si>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</si>
  <si>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</si>
  <si>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</si>
  <si>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</si>
  <si>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</si>
  <si>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</si>
  <si>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</si>
  <si>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</si>
  <si>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</si>
  <si>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</si>
  <si>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</si>
  <si>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</si>
  <si>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</si>
  <si>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</si>
  <si>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</si>
  <si>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</si>
  <si>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</si>
  <si>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</si>
  <si>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</si>
  <si>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</si>
  <si>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</si>
  <si>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</si>
  <si>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</si>
  <si>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</si>
  <si>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</si>
  <si>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</si>
  <si>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</si>
  <si>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</si>
  <si>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</si>
  <si>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</si>
  <si>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</si>
  <si>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</si>
  <si>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</si>
  <si>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</si>
  <si>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</si>
  <si>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Real Estate Authority</t>
  </si>
  <si>
    <t>Belinda Moffat</t>
  </si>
  <si>
    <t>GST exc</t>
  </si>
  <si>
    <t>Ray White</t>
  </si>
  <si>
    <t>Invitation to end of year client function.</t>
  </si>
  <si>
    <t>Luke Cunningham Clere</t>
  </si>
  <si>
    <t>Cell phone</t>
  </si>
  <si>
    <t>Calls and data</t>
  </si>
  <si>
    <t>Wellington</t>
  </si>
  <si>
    <t>Development and training</t>
  </si>
  <si>
    <t>Online</t>
  </si>
  <si>
    <t>Car park</t>
  </si>
  <si>
    <t>No information to disclose.</t>
  </si>
  <si>
    <t>Airfare</t>
  </si>
  <si>
    <t>Taxi</t>
  </si>
  <si>
    <t>Presenting at REINZ Ambassadors Workshop and attending REINZ Awards</t>
  </si>
  <si>
    <t>Auckland</t>
  </si>
  <si>
    <t>Rental car</t>
  </si>
  <si>
    <t>Accommodation</t>
  </si>
  <si>
    <t>Presenting at the REA CPD Train-the-trainer Day</t>
  </si>
  <si>
    <t>Meal</t>
  </si>
  <si>
    <t>Parking - airport</t>
  </si>
  <si>
    <t>Hospitality for two people</t>
  </si>
  <si>
    <t>Car park, noting that this is shared with staff regularly as required</t>
  </si>
  <si>
    <t xml:space="preserve">Executive Leadership coaching - NZ Leadership </t>
  </si>
  <si>
    <t>Denese Bates KC; Board Chair</t>
  </si>
  <si>
    <t>Invitation to attend the Ray White 2023 Annual Awards Dinner</t>
  </si>
  <si>
    <t>Invitation to cocktail event at Tākina</t>
  </si>
  <si>
    <t>JacksonStone &amp; Partners</t>
  </si>
  <si>
    <t xml:space="preserve">Accommodation for Belinda Moffat at the Cordis for the REINZ Awards </t>
  </si>
  <si>
    <t>REINZ</t>
  </si>
  <si>
    <t xml:space="preserve">Declined: REA covered this cost. </t>
  </si>
  <si>
    <t>X4 Consulting</t>
  </si>
  <si>
    <t>Accepted: Important ongoing business relationship</t>
  </si>
  <si>
    <t>Invitation to Salesforce Public Sector Executive Seminar and Breakfast</t>
  </si>
  <si>
    <t xml:space="preserve">Declined: Not available to attend. </t>
  </si>
  <si>
    <t>Invitation to a business breakfast event in conjunction with Tommy's Commercial to talk economics with Cameron Bagrie</t>
  </si>
  <si>
    <t>Forte Recruitment</t>
  </si>
  <si>
    <t>Saleforce</t>
  </si>
  <si>
    <t>Invitation to New Year Party.</t>
  </si>
  <si>
    <t>1 July 2023 to 30 June 2024</t>
  </si>
  <si>
    <t>Subdivisions Key Issues Webinar registration with the NZ Law Society</t>
  </si>
  <si>
    <t>NZ Law Society</t>
  </si>
  <si>
    <t>Invitation to attend Wellington Branch Lunch with President and CEO</t>
  </si>
  <si>
    <t>Accepted: Session included updates relevant to the regulatory environment</t>
  </si>
  <si>
    <t>21 - 22 August 2023</t>
  </si>
  <si>
    <t>Attend meeting with Associate Minister (one way flight Auckland to Wellington)</t>
  </si>
  <si>
    <t>Real Estate Leaders Forum</t>
  </si>
  <si>
    <t>8 - 9 November 2023</t>
  </si>
  <si>
    <t>Parking - rental car</t>
  </si>
  <si>
    <t>Meals x 2</t>
  </si>
  <si>
    <t>Membership Fee</t>
  </si>
  <si>
    <t>Koru Club Membership - partial reimbursement</t>
  </si>
  <si>
    <t>Meeting with the Minister - airport to office, office to Parliament, Parliament to office</t>
  </si>
  <si>
    <t>Relationship meeting with Education Training Provider</t>
  </si>
  <si>
    <t>Hospitality for one person</t>
  </si>
  <si>
    <t>Commercial Lease Disputes webinar registration with NZ Law Society</t>
  </si>
  <si>
    <t>Residential Property Update webinar registration with the NZ Law Society</t>
  </si>
  <si>
    <t>Recruitment meeting - Researcher role</t>
  </si>
  <si>
    <t>Recruitment meeting - Legal role</t>
  </si>
  <si>
    <t>Health and safety</t>
  </si>
  <si>
    <t>REA employee contribution to eyecare services</t>
  </si>
  <si>
    <t>Meeting with training provider and community link</t>
  </si>
  <si>
    <t>Recruitment meeting - EIE role</t>
  </si>
  <si>
    <t>Recruitment Meeting - EIE role</t>
  </si>
  <si>
    <t>Working lunch pre meeting with Minister</t>
  </si>
  <si>
    <t>Court hearing</t>
  </si>
  <si>
    <t>End of year Board and SLT Gathering</t>
  </si>
  <si>
    <t>Accepted but was unable to attend: Relevant to ongoing business relationship</t>
  </si>
  <si>
    <t xml:space="preserve">BDO </t>
  </si>
  <si>
    <t>Accepted: relevant to current operating environment, stakeholder engagement and education</t>
  </si>
  <si>
    <t xml:space="preserve">Declined: </t>
  </si>
  <si>
    <t>Declined: Given audit relationship.</t>
  </si>
  <si>
    <t>Declined: Given X4 supporting an RFP process led by REA</t>
  </si>
  <si>
    <t>Delegated to Head of Regulatory Services  to attend on behalf of the CE, sector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</si>
</sst>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3">
    <xf numFmtId="0" fontId="0" fillId="0" borderId="0" xfId="0"/>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left" vertical="center"/>
      <protection locked="0"/>
    </xf>
    <xf numFmtId="0" fontId="0" fillId="10" borderId="0" xfId="0" applyFill="1" applyAlignment="1" applyProtection="1">
      <alignment wrapText="1"/>
      <protection locked="0"/>
    </xf>
    <xf numFmtId="0" fontId="0" fillId="10" borderId="0" xfId="0" applyFill="1" applyProtection="1">
      <protection locked="0"/>
    </xf>
    <xf numFmtId="0" fontId="0" fillId="11" borderId="0" xfId="0" applyFill="1" applyAlignment="1">
      <alignment wrapText="1"/>
    </xf>
    <xf numFmtId="0" fontId="0" fillId="11" borderId="0" xfId="0" applyFill="1"/>
    <xf numFmtId="0" fontId="1" fillId="11" borderId="0" xfId="0" applyFont="1" applyFill="1" applyAlignment="1">
      <alignment wrapText="1"/>
    </xf>
    <xf numFmtId="0" fontId="2" fillId="11" borderId="0" xfId="0" applyFont="1" applyFill="1" applyAlignment="1">
      <alignment wrapText="1"/>
    </xf>
    <xf numFmtId="0" fontId="1" fillId="11" borderId="0" xfId="0" applyFont="1" applyFill="1" applyAlignment="1">
      <alignment vertical="center" wrapText="1"/>
    </xf>
    <xf numFmtId="0" fontId="0" fillId="11" borderId="0" xfId="0" applyFill="1" applyAlignment="1" applyProtection="1">
      <alignment wrapText="1"/>
      <protection locked="0"/>
    </xf>
    <xf numFmtId="0" fontId="0" fillId="11" borderId="0" xfId="0" applyFill="1" applyProtection="1">
      <protection locked="0"/>
    </xf>
    <xf numFmtId="0" fontId="0" fillId="11" borderId="0" xfId="0" applyFill="1" applyAlignment="1">
      <alignment vertical="center" wrapText="1"/>
    </xf>
    <xf numFmtId="167" fontId="15" fillId="10" borderId="3" xfId="0" applyNumberFormat="1" applyFont="1" applyFill="1" applyBorder="1" applyAlignment="1" applyProtection="1">
      <alignment horizontal="lef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2" sqref="A2"/>
    </sheetView>
  </sheetViews>
  <sheetFormatPr defaultColWidth="0" defaultRowHeight="14.25" zeroHeight="1" x14ac:dyDescent="0.2"/>
  <cols>
    <col min="1" max="1" width="219.28515625" style="39" customWidth="1"/>
    <col min="2" max="2" width="33.28515625" style="38" customWidth="1"/>
    <col min="3" max="16384" width="8.7109375" hidden="1"/>
  </cols>
  <sheetData>
    <row r="1" spans="1:2" ht="23.25" customHeight="1" x14ac:dyDescent="0.2">
      <c r="A1" s="37" t="s">
        <v>0</v>
      </c>
    </row>
    <row r="2" spans="1:2" ht="33" customHeight="1" x14ac:dyDescent="0.2">
      <c r="A2" s="101" t="s">
        <v>1</v>
      </c>
    </row>
    <row r="3" spans="1:2" ht="17.25" customHeight="1" x14ac:dyDescent="0.2"/>
    <row r="4" spans="1:2" ht="23.25" customHeight="1" x14ac:dyDescent="0.2">
      <c r="A4" s="127" t="s">
        <v>2</v>
      </c>
    </row>
    <row r="5" spans="1:2" ht="17.25" customHeight="1" x14ac:dyDescent="0.2"/>
    <row r="6" spans="1:2" ht="23.25" customHeight="1" x14ac:dyDescent="0.2">
      <c r="A6" s="40" t="s">
        <v>3</v>
      </c>
    </row>
    <row r="7" spans="1:2" ht="17.25" customHeight="1" x14ac:dyDescent="0.2">
      <c r="A7" s="41" t="s">
        <v>4</v>
      </c>
    </row>
    <row r="8" spans="1:2" ht="17.25" customHeight="1" x14ac:dyDescent="0.2">
      <c r="A8" s="41" t="s">
        <v>5</v>
      </c>
    </row>
    <row r="9" spans="1:2" ht="17.25" customHeight="1" x14ac:dyDescent="0.2">
      <c r="A9" s="41"/>
    </row>
    <row r="10" spans="1:2" ht="23.25" customHeight="1" x14ac:dyDescent="0.2">
      <c r="A10" s="40" t="s">
        <v>6</v>
      </c>
      <c r="B10" s="67" t="s">
        <v>7</v>
      </c>
    </row>
    <row r="11" spans="1:2" ht="17.25" customHeight="1" x14ac:dyDescent="0.2">
      <c r="A11" s="42" t="s">
        <v>8</v>
      </c>
    </row>
    <row r="12" spans="1:2" ht="17.25" customHeight="1" x14ac:dyDescent="0.2">
      <c r="A12" s="41" t="s">
        <v>9</v>
      </c>
    </row>
    <row r="13" spans="1:2" ht="17.25" customHeight="1" x14ac:dyDescent="0.2">
      <c r="A13" s="41" t="s">
        <v>10</v>
      </c>
    </row>
    <row r="14" spans="1:2" ht="17.25" customHeight="1" x14ac:dyDescent="0.2">
      <c r="A14" s="43" t="s">
        <v>11</v>
      </c>
    </row>
    <row r="15" spans="1:2" ht="17.25" customHeight="1" x14ac:dyDescent="0.2">
      <c r="A15" s="41" t="s">
        <v>12</v>
      </c>
    </row>
    <row r="16" spans="1:2" ht="17.25" customHeight="1" x14ac:dyDescent="0.2">
      <c r="A16" s="41"/>
    </row>
    <row r="17" spans="1:1" ht="23.25" customHeight="1" x14ac:dyDescent="0.2">
      <c r="A17" s="40" t="s">
        <v>13</v>
      </c>
    </row>
    <row r="18" spans="1:1" ht="17.25" customHeight="1" x14ac:dyDescent="0.2">
      <c r="A18" s="43" t="s">
        <v>14</v>
      </c>
    </row>
    <row r="19" spans="1:1" ht="17.25" customHeight="1" x14ac:dyDescent="0.2">
      <c r="A19" s="43" t="s">
        <v>15</v>
      </c>
    </row>
    <row r="20" spans="1:1" ht="17.25" customHeight="1" x14ac:dyDescent="0.2">
      <c r="A20" s="63" t="s">
        <v>16</v>
      </c>
    </row>
    <row r="21" spans="1:1" ht="17.25" customHeight="1" x14ac:dyDescent="0.2">
      <c r="A21" s="44"/>
    </row>
    <row r="22" spans="1:1" ht="23.25" customHeight="1" x14ac:dyDescent="0.2">
      <c r="A22" s="40" t="s">
        <v>17</v>
      </c>
    </row>
    <row r="23" spans="1:1" ht="17.25" customHeight="1" x14ac:dyDescent="0.2">
      <c r="A23" s="44" t="s">
        <v>18</v>
      </c>
    </row>
    <row r="24" spans="1:1" ht="17.25" customHeight="1" x14ac:dyDescent="0.2">
      <c r="A24" s="44"/>
    </row>
    <row r="25" spans="1:1" ht="23.25" customHeight="1" x14ac:dyDescent="0.2">
      <c r="A25" s="40" t="s">
        <v>19</v>
      </c>
    </row>
    <row r="26" spans="1:1" ht="17.25" customHeight="1" x14ac:dyDescent="0.2">
      <c r="A26" s="45" t="s">
        <v>20</v>
      </c>
    </row>
    <row r="27" spans="1:1" ht="32.25" customHeight="1" x14ac:dyDescent="0.2">
      <c r="A27" s="43" t="s">
        <v>21</v>
      </c>
    </row>
    <row r="28" spans="1:1" ht="17.25" customHeight="1" x14ac:dyDescent="0.2">
      <c r="A28" s="45" t="s">
        <v>22</v>
      </c>
    </row>
    <row r="29" spans="1:1" ht="32.25" customHeight="1" x14ac:dyDescent="0.2">
      <c r="A29" s="43" t="s">
        <v>23</v>
      </c>
    </row>
    <row r="30" spans="1:1" ht="17.25" customHeight="1" x14ac:dyDescent="0.2">
      <c r="A30" s="45" t="s">
        <v>24</v>
      </c>
    </row>
    <row r="31" spans="1:1" ht="17.25" customHeight="1" x14ac:dyDescent="0.2">
      <c r="A31" s="43" t="s">
        <v>25</v>
      </c>
    </row>
    <row r="32" spans="1:1" ht="17.25" customHeight="1" x14ac:dyDescent="0.2">
      <c r="A32" s="45" t="s">
        <v>26</v>
      </c>
    </row>
    <row r="33" spans="1:1" ht="32.25" customHeight="1" x14ac:dyDescent="0.2">
      <c r="A33" s="43" t="s">
        <v>27</v>
      </c>
    </row>
    <row r="34" spans="1:1" ht="32.25" customHeight="1" x14ac:dyDescent="0.2">
      <c r="A34" s="42" t="s">
        <v>28</v>
      </c>
    </row>
    <row r="35" spans="1:1" ht="17.25" customHeight="1" x14ac:dyDescent="0.2">
      <c r="A35" s="45" t="s">
        <v>29</v>
      </c>
    </row>
    <row r="36" spans="1:1" ht="32.25" customHeight="1" x14ac:dyDescent="0.2">
      <c r="A36" s="43" t="s">
        <v>30</v>
      </c>
    </row>
    <row r="37" spans="1:1" ht="32.25" customHeight="1" x14ac:dyDescent="0.2">
      <c r="A37" s="43" t="s">
        <v>31</v>
      </c>
    </row>
    <row r="38" spans="1:1" ht="32.25" customHeight="1" x14ac:dyDescent="0.2">
      <c r="A38" s="43" t="s">
        <v>32</v>
      </c>
    </row>
    <row r="39" spans="1:1" ht="17.25" customHeight="1" x14ac:dyDescent="0.2">
      <c r="A39" s="42"/>
    </row>
    <row r="40" spans="1:1" ht="22.5" customHeight="1" x14ac:dyDescent="0.2">
      <c r="A40" s="40" t="s">
        <v>33</v>
      </c>
    </row>
    <row r="41" spans="1:1" ht="17.25" customHeight="1" x14ac:dyDescent="0.2">
      <c r="A41" s="49" t="s">
        <v>34</v>
      </c>
    </row>
    <row r="42" spans="1:1" ht="17.25" customHeight="1" x14ac:dyDescent="0.2">
      <c r="A42" s="46" t="s">
        <v>35</v>
      </c>
    </row>
    <row r="43" spans="1:1" ht="17.25" customHeight="1" x14ac:dyDescent="0.2">
      <c r="A43" s="44" t="s">
        <v>36</v>
      </c>
    </row>
    <row r="44" spans="1:1" ht="32.25" customHeight="1" x14ac:dyDescent="0.2">
      <c r="A44" s="44" t="s">
        <v>37</v>
      </c>
    </row>
    <row r="45" spans="1:1" ht="32.25" customHeight="1" x14ac:dyDescent="0.2">
      <c r="A45" s="44" t="s">
        <v>38</v>
      </c>
    </row>
    <row r="46" spans="1:1" ht="17.25" customHeight="1" x14ac:dyDescent="0.2">
      <c r="A46" s="47" t="s">
        <v>39</v>
      </c>
    </row>
    <row r="47" spans="1:1" ht="32.25" customHeight="1" x14ac:dyDescent="0.2">
      <c r="A47" s="43" t="s">
        <v>40</v>
      </c>
    </row>
    <row r="48" spans="1:1" ht="32.25" customHeight="1" x14ac:dyDescent="0.2">
      <c r="A48" s="43" t="s">
        <v>41</v>
      </c>
    </row>
    <row r="49" spans="1:1" ht="32.25" customHeight="1" x14ac:dyDescent="0.2">
      <c r="A49" s="44" t="s">
        <v>42</v>
      </c>
    </row>
    <row r="50" spans="1:1" ht="17.25" customHeight="1" x14ac:dyDescent="0.2">
      <c r="A50" s="44" t="s">
        <v>43</v>
      </c>
    </row>
    <row r="51" spans="1:1" x14ac:dyDescent="0.2">
      <c r="A51" s="44" t="s">
        <v>44</v>
      </c>
    </row>
    <row r="52" spans="1:1" ht="17.25" customHeight="1" x14ac:dyDescent="0.2">
      <c r="A52" s="44"/>
    </row>
    <row r="53" spans="1:1" ht="22.5" customHeight="1" x14ac:dyDescent="0.2">
      <c r="A53" s="40" t="s">
        <v>45</v>
      </c>
    </row>
    <row r="54" spans="1:1" ht="32.25" customHeight="1" x14ac:dyDescent="0.2">
      <c r="A54" s="129" t="s">
        <v>46</v>
      </c>
    </row>
    <row r="55" spans="1:1" ht="17.25" customHeight="1" x14ac:dyDescent="0.2">
      <c r="A55" s="48" t="s">
        <v>47</v>
      </c>
    </row>
    <row r="56" spans="1:1" ht="17.25" customHeight="1" x14ac:dyDescent="0.2">
      <c r="A56" s="49" t="s">
        <v>48</v>
      </c>
    </row>
    <row r="57" spans="1:1" ht="17.25" customHeight="1" x14ac:dyDescent="0.2">
      <c r="A57" s="63" t="s">
        <v>49</v>
      </c>
    </row>
    <row r="58" spans="1:1" ht="17.25" customHeight="1" x14ac:dyDescent="0.2">
      <c r="A58" s="128" t="s">
        <v>50</v>
      </c>
    </row>
    <row r="59" spans="1:1" x14ac:dyDescent="0.2"/>
    <row r="61" spans="1:1" hidden="1" x14ac:dyDescent="0.2">
      <c r="A61" s="50"/>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A9" sqref="A9:F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45" t="s">
        <v>51</v>
      </c>
      <c r="B1" s="145"/>
      <c r="C1" s="145"/>
      <c r="D1" s="145"/>
      <c r="E1" s="145"/>
      <c r="F1" s="145"/>
      <c r="G1" s="16"/>
      <c r="H1" s="16"/>
      <c r="I1" s="16"/>
      <c r="J1" s="16"/>
      <c r="K1" s="16"/>
    </row>
    <row r="2" spans="1:11" ht="21" customHeight="1" x14ac:dyDescent="0.2">
      <c r="A2" s="2" t="s">
        <v>52</v>
      </c>
      <c r="B2" s="146" t="s">
        <v>171</v>
      </c>
      <c r="C2" s="146"/>
      <c r="D2" s="146"/>
      <c r="E2" s="146"/>
      <c r="F2" s="146"/>
      <c r="G2" s="16"/>
      <c r="H2" s="16"/>
      <c r="I2" s="16"/>
      <c r="J2" s="16"/>
      <c r="K2" s="16"/>
    </row>
    <row r="3" spans="1:11" ht="15.75" x14ac:dyDescent="0.2">
      <c r="A3" s="2" t="s">
        <v>53</v>
      </c>
      <c r="B3" s="146" t="s">
        <v>172</v>
      </c>
      <c r="C3" s="146"/>
      <c r="D3" s="146"/>
      <c r="E3" s="146"/>
      <c r="F3" s="146"/>
      <c r="G3" s="16"/>
      <c r="H3" s="16"/>
      <c r="I3" s="16"/>
      <c r="J3" s="16"/>
      <c r="K3" s="16"/>
    </row>
    <row r="4" spans="1:11" ht="21" customHeight="1" x14ac:dyDescent="0.2">
      <c r="A4" s="2" t="s">
        <v>54</v>
      </c>
      <c r="B4" s="147">
        <v>45108</v>
      </c>
      <c r="C4" s="147"/>
      <c r="D4" s="147"/>
      <c r="E4" s="147"/>
      <c r="F4" s="147"/>
      <c r="G4" s="16"/>
      <c r="H4" s="16"/>
      <c r="I4" s="16"/>
      <c r="J4" s="16"/>
      <c r="K4" s="16"/>
    </row>
    <row r="5" spans="1:11" ht="21" customHeight="1" x14ac:dyDescent="0.2">
      <c r="A5" s="2" t="s">
        <v>55</v>
      </c>
      <c r="B5" s="147">
        <v>45473</v>
      </c>
      <c r="C5" s="147"/>
      <c r="D5" s="147"/>
      <c r="E5" s="147"/>
      <c r="F5" s="147"/>
      <c r="G5" s="16"/>
      <c r="H5" s="16"/>
      <c r="I5" s="16"/>
      <c r="J5" s="16"/>
      <c r="K5" s="16"/>
    </row>
    <row r="6" spans="1:11" ht="21" customHeight="1" x14ac:dyDescent="0.2">
      <c r="A6" s="2" t="s">
        <v>56</v>
      </c>
      <c r="B6" s="144" t="str">
        <f>IF(AND(Travel!B7&lt;&gt;A30,Hospitality!B7&lt;&gt;A30,'All other expenses'!B7&lt;&gt;A30,'Gifts and benefits'!B7&lt;&gt;A30),A31,IF(AND(Travel!B7=A30,Hospitality!B7=A30,'All other expenses'!B7=A30,'Gifts and benefits'!B7=A30),A33,A32))</f>
        <v>Data and totals checked on all sheets</v>
      </c>
      <c r="C6" s="144"/>
      <c r="D6" s="144"/>
      <c r="E6" s="144"/>
      <c r="F6" s="144"/>
      <c r="G6" s="22"/>
      <c r="H6" s="16"/>
      <c r="I6" s="16"/>
      <c r="J6" s="16"/>
      <c r="K6" s="16"/>
    </row>
    <row r="7" spans="1:11" ht="31.5" x14ac:dyDescent="0.2">
      <c r="A7" s="2" t="s">
        <v>57</v>
      </c>
      <c r="B7" s="143" t="s">
        <v>90</v>
      </c>
      <c r="C7" s="143"/>
      <c r="D7" s="143"/>
      <c r="E7" s="143"/>
      <c r="F7" s="143"/>
      <c r="G7" s="22"/>
      <c r="H7" s="16"/>
      <c r="I7" s="16"/>
      <c r="J7" s="16"/>
      <c r="K7" s="16"/>
    </row>
    <row r="8" spans="1:11" ht="25.5" customHeight="1" x14ac:dyDescent="0.2">
      <c r="A8" s="2" t="s">
        <v>59</v>
      </c>
      <c r="B8" s="143" t="s">
        <v>196</v>
      </c>
      <c r="C8" s="143"/>
      <c r="D8" s="143"/>
      <c r="E8" s="143"/>
      <c r="F8" s="143"/>
      <c r="G8" s="22"/>
      <c r="H8" s="16"/>
      <c r="I8" s="16"/>
      <c r="J8" s="16"/>
      <c r="K8" s="16"/>
    </row>
    <row r="9" spans="1:11" ht="66.75" customHeight="1" x14ac:dyDescent="0.2">
      <c r="A9" s="142" t="s">
        <v>61</v>
      </c>
      <c r="B9" s="142"/>
      <c r="C9" s="142"/>
      <c r="D9" s="142"/>
      <c r="E9" s="142"/>
      <c r="F9" s="142"/>
      <c r="G9" s="22"/>
      <c r="H9" s="16"/>
      <c r="I9" s="16"/>
      <c r="J9" s="16"/>
      <c r="K9" s="16"/>
    </row>
    <row r="10" spans="1:11" s="91" customFormat="1" ht="36" customHeight="1" x14ac:dyDescent="0.2">
      <c r="A10" s="85" t="s">
        <v>62</v>
      </c>
      <c r="B10" s="86" t="s">
        <v>63</v>
      </c>
      <c r="C10" s="86" t="s">
        <v>64</v>
      </c>
      <c r="D10" s="87"/>
      <c r="E10" s="88" t="s">
        <v>29</v>
      </c>
      <c r="F10" s="89" t="s">
        <v>65</v>
      </c>
      <c r="G10" s="90"/>
      <c r="H10" s="90"/>
      <c r="I10" s="90"/>
      <c r="J10" s="90"/>
      <c r="K10" s="90"/>
    </row>
    <row r="11" spans="1:11" ht="27.75" customHeight="1" x14ac:dyDescent="0.2">
      <c r="A11" s="7" t="s">
        <v>66</v>
      </c>
      <c r="B11" s="57">
        <f>B15+B16+B17</f>
        <v>1679.9099999999999</v>
      </c>
      <c r="C11" s="64" t="s">
        <v>173</v>
      </c>
      <c r="D11" s="5"/>
      <c r="E11" s="7" t="s">
        <v>67</v>
      </c>
      <c r="F11" s="31">
        <f>'Gifts and benefits'!C22</f>
        <v>10</v>
      </c>
      <c r="G11" s="28"/>
      <c r="H11" s="28"/>
      <c r="I11" s="28"/>
      <c r="J11" s="28"/>
      <c r="K11" s="28"/>
    </row>
    <row r="12" spans="1:11" ht="27.75" customHeight="1" x14ac:dyDescent="0.2">
      <c r="A12" s="7" t="s">
        <v>24</v>
      </c>
      <c r="B12" s="57">
        <f>Hospitality!B19</f>
        <v>74.989999999999995</v>
      </c>
      <c r="C12" s="64" t="s">
        <v>173</v>
      </c>
      <c r="D12" s="5"/>
      <c r="E12" s="7" t="s">
        <v>68</v>
      </c>
      <c r="F12" s="31">
        <f>'Gifts and benefits'!C23</f>
        <v>5</v>
      </c>
      <c r="G12" s="28"/>
      <c r="H12" s="28"/>
      <c r="I12" s="28"/>
      <c r="J12" s="28"/>
      <c r="K12" s="28"/>
    </row>
    <row r="13" spans="1:11" ht="27.75" customHeight="1" x14ac:dyDescent="0.2">
      <c r="A13" s="7" t="s">
        <v>69</v>
      </c>
      <c r="B13" s="57">
        <f>'All other expenses'!B21</f>
        <v>7637.9100000000008</v>
      </c>
      <c r="C13" s="64" t="s">
        <v>173</v>
      </c>
      <c r="D13" s="5"/>
      <c r="E13" s="7" t="s">
        <v>70</v>
      </c>
      <c r="F13" s="31">
        <f>'Gifts and benefits'!C24</f>
        <v>5</v>
      </c>
      <c r="G13" s="16"/>
      <c r="H13" s="16"/>
      <c r="I13" s="16"/>
      <c r="J13" s="16"/>
      <c r="K13" s="16"/>
    </row>
    <row r="14" spans="1:11" ht="12.75" customHeight="1" x14ac:dyDescent="0.2">
      <c r="A14" s="6"/>
      <c r="B14" s="58"/>
      <c r="C14" s="65"/>
      <c r="D14" s="32"/>
      <c r="E14" s="5"/>
      <c r="F14" s="33"/>
      <c r="G14" s="16"/>
      <c r="H14" s="16"/>
      <c r="I14" s="16"/>
      <c r="J14" s="16"/>
      <c r="K14" s="16"/>
    </row>
    <row r="15" spans="1:11" ht="27.75" customHeight="1" x14ac:dyDescent="0.2">
      <c r="A15" s="8" t="s">
        <v>71</v>
      </c>
      <c r="B15" s="59">
        <f>Travel!B15</f>
        <v>0</v>
      </c>
      <c r="C15" s="66" t="str">
        <f>C11</f>
        <v>GST exc</v>
      </c>
      <c r="D15" s="5"/>
      <c r="E15" s="5"/>
      <c r="F15" s="33"/>
      <c r="G15" s="16"/>
      <c r="H15" s="16"/>
      <c r="I15" s="16"/>
      <c r="J15" s="16"/>
      <c r="K15" s="16"/>
    </row>
    <row r="16" spans="1:11" ht="27.75" customHeight="1" x14ac:dyDescent="0.2">
      <c r="A16" s="8" t="s">
        <v>72</v>
      </c>
      <c r="B16" s="59">
        <f>Travel!B32</f>
        <v>1537.4099999999999</v>
      </c>
      <c r="C16" s="66" t="str">
        <f>C11</f>
        <v>GST exc</v>
      </c>
      <c r="D16" s="34"/>
      <c r="E16" s="5"/>
      <c r="F16" s="35"/>
      <c r="G16" s="16"/>
      <c r="H16" s="16"/>
      <c r="I16" s="16"/>
      <c r="J16" s="16"/>
      <c r="K16" s="16"/>
    </row>
    <row r="17" spans="1:11" ht="27.75" customHeight="1" x14ac:dyDescent="0.2">
      <c r="A17" s="8" t="s">
        <v>73</v>
      </c>
      <c r="B17" s="59">
        <f>Travel!B41</f>
        <v>142.5</v>
      </c>
      <c r="C17" s="66" t="str">
        <f>C11</f>
        <v>GST exc</v>
      </c>
      <c r="D17" s="5"/>
      <c r="E17" s="5"/>
      <c r="F17" s="35"/>
      <c r="G17" s="16"/>
      <c r="H17" s="16"/>
      <c r="I17" s="16"/>
      <c r="J17" s="16"/>
      <c r="K17" s="16"/>
    </row>
    <row r="18" spans="1:11" ht="27.75" customHeight="1" x14ac:dyDescent="0.2">
      <c r="A18" s="16"/>
      <c r="B18" s="18"/>
      <c r="C18" s="16"/>
      <c r="D18" s="4"/>
      <c r="E18" s="4"/>
      <c r="F18" s="27"/>
      <c r="G18" s="16"/>
      <c r="H18" s="16"/>
      <c r="I18" s="16"/>
      <c r="J18" s="16"/>
      <c r="K18" s="16"/>
    </row>
    <row r="19" spans="1:11" x14ac:dyDescent="0.2">
      <c r="A19" s="17" t="s">
        <v>74</v>
      </c>
      <c r="B19" s="18"/>
      <c r="C19" s="16"/>
      <c r="D19" s="16"/>
      <c r="E19" s="16"/>
      <c r="F19" s="16"/>
      <c r="G19" s="16"/>
      <c r="H19" s="16"/>
      <c r="I19" s="16"/>
      <c r="J19" s="16"/>
      <c r="K19" s="16"/>
    </row>
    <row r="20" spans="1:11" x14ac:dyDescent="0.2">
      <c r="A20" s="19" t="s">
        <v>75</v>
      </c>
      <c r="D20" s="16"/>
      <c r="E20" s="16"/>
      <c r="F20" s="16"/>
      <c r="G20" s="16"/>
      <c r="H20" s="16"/>
      <c r="I20" s="16"/>
      <c r="J20" s="16"/>
      <c r="K20" s="16"/>
    </row>
    <row r="21" spans="1:11" ht="12.6" customHeight="1" x14ac:dyDescent="0.2">
      <c r="A21" s="19" t="s">
        <v>76</v>
      </c>
      <c r="D21" s="16"/>
      <c r="E21" s="16"/>
      <c r="F21" s="16"/>
      <c r="G21" s="16"/>
      <c r="H21" s="16"/>
      <c r="I21" s="16"/>
      <c r="J21" s="16"/>
      <c r="K21" s="16"/>
    </row>
    <row r="22" spans="1:11" ht="12.6" customHeight="1" x14ac:dyDescent="0.2">
      <c r="A22" s="19" t="s">
        <v>77</v>
      </c>
      <c r="D22" s="16"/>
      <c r="E22" s="16"/>
      <c r="F22" s="16"/>
      <c r="G22" s="16"/>
      <c r="H22" s="16"/>
      <c r="I22" s="16"/>
      <c r="J22" s="16"/>
      <c r="K22" s="16"/>
    </row>
    <row r="23" spans="1:11" ht="12.6" customHeight="1" x14ac:dyDescent="0.2">
      <c r="A23" s="19" t="s">
        <v>78</v>
      </c>
      <c r="D23" s="16"/>
      <c r="E23" s="16"/>
      <c r="F23" s="16"/>
      <c r="G23" s="16"/>
      <c r="H23" s="16"/>
      <c r="I23" s="16"/>
      <c r="J23" s="16"/>
      <c r="K23" s="16"/>
    </row>
    <row r="24" spans="1:11" x14ac:dyDescent="0.2">
      <c r="A24" s="25"/>
      <c r="B24" s="16"/>
      <c r="C24" s="16"/>
      <c r="D24" s="16"/>
      <c r="E24" s="16"/>
      <c r="F24" s="16"/>
      <c r="G24" s="16"/>
      <c r="H24" s="16"/>
      <c r="I24" s="16"/>
      <c r="J24" s="16"/>
      <c r="K24" s="16"/>
    </row>
    <row r="25" spans="1:11" hidden="1" x14ac:dyDescent="0.2">
      <c r="A25" s="11" t="s">
        <v>79</v>
      </c>
      <c r="B25" s="12"/>
      <c r="C25" s="12"/>
      <c r="D25" s="12"/>
      <c r="E25" s="12"/>
      <c r="F25" s="12"/>
      <c r="G25" s="16"/>
      <c r="H25" s="16"/>
      <c r="I25" s="16"/>
      <c r="J25" s="16"/>
      <c r="K25" s="16"/>
    </row>
    <row r="26" spans="1:11" ht="12.75" hidden="1" customHeight="1" x14ac:dyDescent="0.2">
      <c r="A26" s="10" t="s">
        <v>80</v>
      </c>
      <c r="B26" s="3"/>
      <c r="C26" s="3"/>
      <c r="D26" s="10"/>
      <c r="E26" s="10"/>
      <c r="F26" s="10"/>
      <c r="G26" s="16"/>
      <c r="H26" s="16"/>
      <c r="I26" s="16"/>
      <c r="J26" s="16"/>
      <c r="K26" s="16"/>
    </row>
    <row r="27" spans="1:11" hidden="1" x14ac:dyDescent="0.2">
      <c r="A27" s="9" t="s">
        <v>81</v>
      </c>
      <c r="B27" s="9"/>
      <c r="C27" s="9"/>
      <c r="D27" s="9"/>
      <c r="E27" s="9"/>
      <c r="F27" s="9"/>
      <c r="G27" s="16"/>
      <c r="H27" s="16"/>
      <c r="I27" s="16"/>
      <c r="J27" s="16"/>
      <c r="K27" s="16"/>
    </row>
    <row r="28" spans="1:11" hidden="1" x14ac:dyDescent="0.2">
      <c r="A28" s="9" t="s">
        <v>82</v>
      </c>
      <c r="B28" s="9"/>
      <c r="C28" s="9"/>
      <c r="D28" s="9"/>
      <c r="E28" s="9"/>
      <c r="F28" s="9"/>
      <c r="G28" s="16"/>
      <c r="H28" s="16"/>
      <c r="I28" s="16"/>
      <c r="J28" s="16"/>
      <c r="K28" s="16"/>
    </row>
    <row r="29" spans="1:11" hidden="1" x14ac:dyDescent="0.2">
      <c r="A29" s="10" t="s">
        <v>83</v>
      </c>
      <c r="B29" s="10"/>
      <c r="C29" s="10"/>
      <c r="D29" s="10"/>
      <c r="E29" s="10"/>
      <c r="F29" s="10"/>
      <c r="G29" s="16"/>
      <c r="H29" s="16"/>
      <c r="I29" s="16"/>
      <c r="J29" s="16"/>
      <c r="K29" s="16"/>
    </row>
    <row r="30" spans="1:11" hidden="1" x14ac:dyDescent="0.2">
      <c r="A30" s="10" t="s">
        <v>84</v>
      </c>
      <c r="B30" s="10"/>
      <c r="C30" s="10"/>
      <c r="D30" s="10"/>
      <c r="E30" s="10"/>
      <c r="F30" s="10"/>
      <c r="G30" s="16"/>
      <c r="H30" s="16"/>
      <c r="I30" s="16"/>
      <c r="J30" s="16"/>
      <c r="K30" s="16"/>
    </row>
    <row r="31" spans="1:11" hidden="1" x14ac:dyDescent="0.2">
      <c r="A31" s="9" t="s">
        <v>85</v>
      </c>
      <c r="B31" s="9"/>
      <c r="C31" s="9"/>
      <c r="D31" s="9"/>
      <c r="E31" s="9"/>
      <c r="F31" s="9"/>
      <c r="G31" s="16"/>
      <c r="H31" s="16"/>
      <c r="I31" s="16"/>
      <c r="J31" s="16"/>
      <c r="K31" s="16"/>
    </row>
    <row r="32" spans="1:11" hidden="1" x14ac:dyDescent="0.2">
      <c r="A32" s="9" t="s">
        <v>86</v>
      </c>
      <c r="B32" s="9"/>
      <c r="C32" s="9"/>
      <c r="D32" s="9"/>
      <c r="E32" s="9"/>
      <c r="F32" s="9"/>
      <c r="G32" s="16"/>
      <c r="H32" s="16"/>
      <c r="I32" s="16"/>
      <c r="J32" s="16"/>
      <c r="K32" s="16"/>
    </row>
    <row r="33" spans="1:11" hidden="1" x14ac:dyDescent="0.2">
      <c r="A33" s="9" t="s">
        <v>87</v>
      </c>
      <c r="B33" s="9"/>
      <c r="C33" s="9"/>
      <c r="D33" s="9"/>
      <c r="E33" s="9"/>
      <c r="F33" s="9"/>
      <c r="G33" s="16"/>
      <c r="H33" s="16"/>
      <c r="I33" s="16"/>
      <c r="J33" s="16"/>
      <c r="K33" s="16"/>
    </row>
    <row r="34" spans="1:11" hidden="1" x14ac:dyDescent="0.2">
      <c r="A34" s="10" t="s">
        <v>88</v>
      </c>
      <c r="B34" s="10"/>
      <c r="C34" s="10"/>
      <c r="D34" s="10"/>
      <c r="E34" s="10"/>
      <c r="F34" s="10"/>
      <c r="G34" s="16"/>
      <c r="H34" s="16"/>
      <c r="I34" s="16"/>
      <c r="J34" s="16"/>
      <c r="K34" s="16"/>
    </row>
    <row r="35" spans="1:11" hidden="1" x14ac:dyDescent="0.2">
      <c r="A35" s="10" t="s">
        <v>89</v>
      </c>
      <c r="B35" s="10"/>
      <c r="C35" s="10"/>
      <c r="D35" s="10"/>
      <c r="E35" s="10"/>
      <c r="F35" s="10"/>
      <c r="G35" s="16"/>
      <c r="H35" s="16"/>
      <c r="I35" s="16"/>
      <c r="J35" s="16"/>
      <c r="K35" s="16"/>
    </row>
    <row r="36" spans="1:11" hidden="1" x14ac:dyDescent="0.2">
      <c r="A36" s="9" t="s">
        <v>58</v>
      </c>
      <c r="B36" s="61"/>
      <c r="C36" s="61"/>
      <c r="D36" s="61"/>
      <c r="E36" s="61"/>
      <c r="F36" s="61"/>
      <c r="G36" s="16"/>
      <c r="H36" s="16"/>
      <c r="I36" s="16"/>
      <c r="J36" s="16"/>
      <c r="K36" s="16"/>
    </row>
    <row r="37" spans="1:11" hidden="1" x14ac:dyDescent="0.2">
      <c r="A37" s="9" t="s">
        <v>90</v>
      </c>
      <c r="B37" s="61"/>
      <c r="C37" s="61"/>
      <c r="D37" s="61"/>
      <c r="E37" s="61"/>
      <c r="F37" s="61"/>
      <c r="G37" s="16"/>
      <c r="H37" s="16"/>
      <c r="I37" s="16"/>
      <c r="J37" s="16"/>
      <c r="K37" s="16"/>
    </row>
    <row r="38" spans="1:11" hidden="1" x14ac:dyDescent="0.2">
      <c r="A38" s="9" t="s">
        <v>60</v>
      </c>
      <c r="B38" s="61"/>
      <c r="C38" s="61"/>
      <c r="D38" s="61"/>
      <c r="E38" s="61"/>
      <c r="F38" s="61"/>
      <c r="G38" s="16"/>
      <c r="H38" s="16"/>
      <c r="I38" s="16"/>
      <c r="J38" s="16"/>
      <c r="K38" s="16"/>
    </row>
    <row r="39" spans="1:11" hidden="1" x14ac:dyDescent="0.2">
      <c r="A39" s="10" t="s">
        <v>91</v>
      </c>
      <c r="B39" s="3"/>
      <c r="C39" s="3"/>
      <c r="D39" s="3"/>
      <c r="E39" s="3"/>
      <c r="F39" s="3"/>
      <c r="G39" s="16"/>
      <c r="H39" s="16"/>
      <c r="I39" s="16"/>
      <c r="J39" s="16"/>
      <c r="K39" s="16"/>
    </row>
    <row r="40" spans="1:11" hidden="1" x14ac:dyDescent="0.2">
      <c r="A40" s="3" t="s">
        <v>92</v>
      </c>
      <c r="B40" s="3"/>
      <c r="C40" s="3"/>
      <c r="D40" s="3"/>
      <c r="E40" s="3"/>
      <c r="F40" s="3"/>
      <c r="G40" s="16"/>
      <c r="H40" s="16"/>
      <c r="I40" s="16"/>
      <c r="J40" s="16"/>
      <c r="K40" s="16"/>
    </row>
    <row r="41" spans="1:11" hidden="1" x14ac:dyDescent="0.2">
      <c r="A41" s="3" t="s">
        <v>93</v>
      </c>
      <c r="B41" s="3"/>
      <c r="C41" s="3"/>
      <c r="D41" s="3"/>
      <c r="E41" s="3"/>
      <c r="F41" s="3"/>
      <c r="G41" s="16"/>
      <c r="H41" s="16"/>
      <c r="I41" s="16"/>
      <c r="J41" s="16"/>
      <c r="K41" s="16"/>
    </row>
    <row r="42" spans="1:11" hidden="1" x14ac:dyDescent="0.2">
      <c r="A42" s="3" t="s">
        <v>94</v>
      </c>
      <c r="B42" s="3"/>
      <c r="C42" s="3"/>
      <c r="D42" s="3"/>
      <c r="E42" s="3"/>
      <c r="F42" s="3"/>
      <c r="G42" s="16"/>
      <c r="H42" s="16"/>
      <c r="I42" s="16"/>
      <c r="J42" s="16"/>
      <c r="K42" s="16"/>
    </row>
    <row r="43" spans="1:11" hidden="1" x14ac:dyDescent="0.2">
      <c r="A43" s="3" t="s">
        <v>95</v>
      </c>
      <c r="B43" s="3"/>
      <c r="C43" s="3"/>
      <c r="D43" s="3"/>
      <c r="E43" s="3"/>
      <c r="F43" s="3"/>
      <c r="G43" s="16"/>
      <c r="H43" s="16"/>
      <c r="I43" s="16"/>
      <c r="J43" s="16"/>
      <c r="K43" s="16"/>
    </row>
    <row r="44" spans="1:11" hidden="1" x14ac:dyDescent="0.2">
      <c r="A44" s="3" t="s">
        <v>96</v>
      </c>
      <c r="B44" s="3"/>
      <c r="C44" s="3"/>
      <c r="D44" s="3"/>
      <c r="E44" s="3"/>
      <c r="F44" s="3"/>
      <c r="G44" s="16"/>
      <c r="H44" s="16"/>
      <c r="I44" s="16"/>
      <c r="J44" s="16"/>
      <c r="K44" s="16"/>
    </row>
    <row r="45" spans="1:11" hidden="1" x14ac:dyDescent="0.2">
      <c r="A45" s="62" t="s">
        <v>97</v>
      </c>
      <c r="B45" s="61"/>
      <c r="C45" s="61"/>
      <c r="D45" s="61"/>
      <c r="E45" s="61"/>
      <c r="F45" s="61"/>
      <c r="G45" s="16"/>
      <c r="H45" s="16"/>
      <c r="I45" s="16"/>
      <c r="J45" s="16"/>
      <c r="K45" s="16"/>
    </row>
    <row r="46" spans="1:11" hidden="1" x14ac:dyDescent="0.2">
      <c r="A46" s="61" t="s">
        <v>98</v>
      </c>
      <c r="B46" s="61"/>
      <c r="C46" s="61"/>
      <c r="D46" s="61"/>
      <c r="E46" s="61"/>
      <c r="F46" s="61"/>
      <c r="G46" s="16"/>
      <c r="H46" s="16"/>
      <c r="I46" s="16"/>
      <c r="J46" s="16"/>
      <c r="K46" s="16"/>
    </row>
    <row r="47" spans="1:11" hidden="1" x14ac:dyDescent="0.2">
      <c r="A47" s="36">
        <v>-20000</v>
      </c>
      <c r="B47" s="3"/>
      <c r="C47" s="3"/>
      <c r="D47" s="3"/>
      <c r="E47" s="3"/>
      <c r="F47" s="3"/>
      <c r="G47" s="16"/>
      <c r="H47" s="16"/>
      <c r="I47" s="16"/>
      <c r="J47" s="16"/>
      <c r="K47" s="16"/>
    </row>
    <row r="48" spans="1:11" ht="25.5" hidden="1" x14ac:dyDescent="0.2">
      <c r="A48" s="79" t="s">
        <v>99</v>
      </c>
      <c r="B48" s="61"/>
      <c r="C48" s="61"/>
      <c r="D48" s="61"/>
      <c r="E48" s="61"/>
      <c r="F48" s="61"/>
      <c r="G48" s="16"/>
      <c r="H48" s="16"/>
      <c r="I48" s="16"/>
      <c r="J48" s="16"/>
      <c r="K48" s="16"/>
    </row>
    <row r="49" spans="1:11" ht="25.5" hidden="1" x14ac:dyDescent="0.2">
      <c r="A49" s="79" t="s">
        <v>100</v>
      </c>
      <c r="B49" s="61"/>
      <c r="C49" s="61"/>
      <c r="D49" s="61"/>
      <c r="E49" s="61"/>
      <c r="F49" s="61"/>
      <c r="G49" s="16"/>
      <c r="H49" s="16"/>
      <c r="I49" s="16"/>
      <c r="J49" s="16"/>
      <c r="K49" s="16"/>
    </row>
    <row r="50" spans="1:11" ht="25.5" hidden="1" x14ac:dyDescent="0.2">
      <c r="A50" s="80" t="s">
        <v>101</v>
      </c>
      <c r="B50" s="3"/>
      <c r="C50" s="3"/>
      <c r="D50" s="3"/>
      <c r="E50" s="3"/>
      <c r="F50" s="3"/>
      <c r="G50" s="16"/>
      <c r="H50" s="16"/>
      <c r="I50" s="16"/>
      <c r="J50" s="16"/>
      <c r="K50" s="16"/>
    </row>
    <row r="51" spans="1:11" ht="25.5" hidden="1" x14ac:dyDescent="0.2">
      <c r="A51" s="80" t="s">
        <v>102</v>
      </c>
      <c r="B51" s="3"/>
      <c r="C51" s="3"/>
      <c r="D51" s="3"/>
      <c r="E51" s="3"/>
      <c r="F51" s="3"/>
      <c r="G51" s="16"/>
      <c r="H51" s="16"/>
      <c r="I51" s="16"/>
      <c r="J51" s="16"/>
      <c r="K51" s="16"/>
    </row>
    <row r="52" spans="1:11" ht="38.25" hidden="1" x14ac:dyDescent="0.2">
      <c r="A52" s="80" t="s">
        <v>103</v>
      </c>
      <c r="B52" s="72"/>
      <c r="C52" s="72"/>
      <c r="D52" s="72"/>
      <c r="E52" s="10"/>
      <c r="F52" s="10"/>
      <c r="G52" s="16"/>
      <c r="H52" s="16"/>
      <c r="I52" s="16"/>
      <c r="J52" s="16"/>
      <c r="K52" s="16"/>
    </row>
    <row r="53" spans="1:11" hidden="1" x14ac:dyDescent="0.2">
      <c r="A53" s="77" t="s">
        <v>104</v>
      </c>
      <c r="B53" s="71"/>
      <c r="C53" s="71"/>
      <c r="D53" s="71"/>
      <c r="E53" s="9"/>
      <c r="F53" s="9" t="b">
        <v>1</v>
      </c>
      <c r="G53" s="16"/>
      <c r="H53" s="16"/>
      <c r="I53" s="16"/>
      <c r="J53" s="16"/>
      <c r="K53" s="16"/>
    </row>
    <row r="54" spans="1:11" hidden="1" x14ac:dyDescent="0.2">
      <c r="A54" s="78" t="s">
        <v>105</v>
      </c>
      <c r="B54" s="77"/>
      <c r="C54" s="77"/>
      <c r="D54" s="77"/>
      <c r="E54" s="9"/>
      <c r="F54" s="9" t="b">
        <v>0</v>
      </c>
      <c r="G54" s="16"/>
      <c r="H54" s="16"/>
      <c r="I54" s="16"/>
      <c r="J54" s="16"/>
      <c r="K54" s="16"/>
    </row>
    <row r="55" spans="1:11" hidden="1" x14ac:dyDescent="0.2">
      <c r="A55" s="81"/>
      <c r="B55" s="73">
        <f>COUNT(Travel!B12:B14)</f>
        <v>0</v>
      </c>
      <c r="C55" s="73"/>
      <c r="D55" s="73">
        <f>COUNTIF(Travel!D12:D14,"*")</f>
        <v>0</v>
      </c>
      <c r="E55" s="74"/>
      <c r="F55" s="74" t="b">
        <f>MIN(B55,D55)=MAX(B55,D55)</f>
        <v>1</v>
      </c>
      <c r="G55" s="16"/>
      <c r="H55" s="16"/>
      <c r="I55" s="16"/>
      <c r="J55" s="16"/>
      <c r="K55" s="16"/>
    </row>
    <row r="56" spans="1:11" hidden="1" x14ac:dyDescent="0.2">
      <c r="A56" s="81" t="s">
        <v>106</v>
      </c>
      <c r="B56" s="73">
        <f>COUNT(Travel!B19:B31)</f>
        <v>12</v>
      </c>
      <c r="C56" s="73"/>
      <c r="D56" s="73">
        <f>COUNTIF(Travel!D19:D31,"*")</f>
        <v>12</v>
      </c>
      <c r="E56" s="74"/>
      <c r="F56" s="74" t="b">
        <f>MIN(B56,D56)=MAX(B56,D56)</f>
        <v>1</v>
      </c>
    </row>
    <row r="57" spans="1:11" hidden="1" x14ac:dyDescent="0.2">
      <c r="A57" s="82"/>
      <c r="B57" s="73">
        <f>COUNT(Travel!B36:B40)</f>
        <v>4</v>
      </c>
      <c r="C57" s="73"/>
      <c r="D57" s="73">
        <f>COUNTIF(Travel!D36:D40,"*")</f>
        <v>4</v>
      </c>
      <c r="E57" s="74"/>
      <c r="F57" s="74" t="b">
        <f>MIN(B57,D57)=MAX(B57,D57)</f>
        <v>1</v>
      </c>
    </row>
    <row r="58" spans="1:11" hidden="1" x14ac:dyDescent="0.2">
      <c r="A58" s="83" t="s">
        <v>107</v>
      </c>
      <c r="B58" s="75">
        <f>COUNT(Hospitality!B11:B14)</f>
        <v>3</v>
      </c>
      <c r="C58" s="75"/>
      <c r="D58" s="75">
        <f>COUNTIF(Hospitality!D11:D14,"*")</f>
        <v>3</v>
      </c>
      <c r="E58" s="76"/>
      <c r="F58" s="76" t="b">
        <f>MIN(B58,D58)=MAX(B58,D58)</f>
        <v>1</v>
      </c>
    </row>
    <row r="59" spans="1:11" hidden="1" x14ac:dyDescent="0.2">
      <c r="A59" s="84" t="s">
        <v>108</v>
      </c>
      <c r="B59" s="74">
        <f>COUNT('All other expenses'!B11:B20)</f>
        <v>8</v>
      </c>
      <c r="C59" s="74"/>
      <c r="D59" s="74">
        <f>COUNTIF('All other expenses'!D11:D20,"*")</f>
        <v>8</v>
      </c>
      <c r="E59" s="74"/>
      <c r="F59" s="74" t="b">
        <f>MIN(B59,D59)=MAX(B59,D59)</f>
        <v>1</v>
      </c>
    </row>
    <row r="60" spans="1:11" hidden="1" x14ac:dyDescent="0.2">
      <c r="A60" s="83" t="s">
        <v>109</v>
      </c>
      <c r="B60" s="75">
        <f>COUNTIF('Gifts and benefits'!B11:B21,"*")</f>
        <v>10</v>
      </c>
      <c r="C60" s="75">
        <f>COUNTIF('Gifts and benefits'!C11:C21,"*")</f>
        <v>10</v>
      </c>
      <c r="D60" s="75"/>
      <c r="E60" s="75">
        <f>COUNTA('Gifts and benefits'!E11:E21)</f>
        <v>10</v>
      </c>
      <c r="F60" s="76"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0"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4"/>
  <sheetViews>
    <sheetView view="pageBreakPreview" topLeftCell="A10" zoomScaleNormal="100" zoomScaleSheetLayoutView="100" workbookViewId="0">
      <selection activeCell="C45" sqref="C4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style="134" customWidth="1"/>
    <col min="7" max="9" width="9.140625" style="134" hidden="1" customWidth="1"/>
    <col min="10" max="13" width="0" style="134" hidden="1" customWidth="1"/>
    <col min="14" max="16384" width="9.140625" style="134" hidden="1"/>
  </cols>
  <sheetData>
    <row r="1" spans="1:6" ht="26.25" customHeight="1" x14ac:dyDescent="0.2">
      <c r="A1" s="150" t="s">
        <v>110</v>
      </c>
      <c r="B1" s="150"/>
      <c r="C1" s="150"/>
      <c r="D1" s="150"/>
      <c r="E1" s="150"/>
      <c r="F1" s="133"/>
    </row>
    <row r="2" spans="1:6" ht="21" customHeight="1" x14ac:dyDescent="0.2">
      <c r="A2" s="2" t="s">
        <v>111</v>
      </c>
      <c r="B2" s="148" t="str">
        <f>'Summary and sign-off'!B2:F2</f>
        <v>Real Estate Authority</v>
      </c>
      <c r="C2" s="148"/>
      <c r="D2" s="148"/>
      <c r="E2" s="148"/>
      <c r="F2" s="133"/>
    </row>
    <row r="3" spans="1:6" ht="31.5" x14ac:dyDescent="0.2">
      <c r="A3" s="2" t="s">
        <v>112</v>
      </c>
      <c r="B3" s="148" t="str">
        <f>'Summary and sign-off'!B3:F3</f>
        <v>Belinda Moffat</v>
      </c>
      <c r="C3" s="148"/>
      <c r="D3" s="148"/>
      <c r="E3" s="148"/>
      <c r="F3" s="133"/>
    </row>
    <row r="4" spans="1:6" ht="21" customHeight="1" x14ac:dyDescent="0.2">
      <c r="A4" s="2" t="s">
        <v>113</v>
      </c>
      <c r="B4" s="148">
        <f>'Summary and sign-off'!B4:F4</f>
        <v>45108</v>
      </c>
      <c r="C4" s="148"/>
      <c r="D4" s="148"/>
      <c r="E4" s="148"/>
      <c r="F4" s="133"/>
    </row>
    <row r="5" spans="1:6" ht="21" customHeight="1" x14ac:dyDescent="0.2">
      <c r="A5" s="2" t="s">
        <v>114</v>
      </c>
      <c r="B5" s="148">
        <f>'Summary and sign-off'!B5:F5</f>
        <v>45473</v>
      </c>
      <c r="C5" s="148"/>
      <c r="D5" s="148"/>
      <c r="E5" s="148"/>
      <c r="F5" s="133"/>
    </row>
    <row r="6" spans="1:6" ht="21" customHeight="1" x14ac:dyDescent="0.2">
      <c r="A6" s="2" t="s">
        <v>115</v>
      </c>
      <c r="B6" s="143" t="s">
        <v>82</v>
      </c>
      <c r="C6" s="143"/>
      <c r="D6" s="143"/>
      <c r="E6" s="143"/>
      <c r="F6" s="133"/>
    </row>
    <row r="7" spans="1:6" ht="21" customHeight="1" x14ac:dyDescent="0.2">
      <c r="A7" s="2" t="s">
        <v>56</v>
      </c>
      <c r="B7" s="143" t="s">
        <v>84</v>
      </c>
      <c r="C7" s="143"/>
      <c r="D7" s="143"/>
      <c r="E7" s="143"/>
      <c r="F7" s="133"/>
    </row>
    <row r="8" spans="1:6" ht="36" customHeight="1" x14ac:dyDescent="0.2">
      <c r="A8" s="152" t="s">
        <v>116</v>
      </c>
      <c r="B8" s="153"/>
      <c r="C8" s="153"/>
      <c r="D8" s="153"/>
      <c r="E8" s="153"/>
      <c r="F8" s="135"/>
    </row>
    <row r="9" spans="1:6" ht="36" customHeight="1" x14ac:dyDescent="0.2">
      <c r="A9" s="154" t="s">
        <v>117</v>
      </c>
      <c r="B9" s="155"/>
      <c r="C9" s="155"/>
      <c r="D9" s="155"/>
      <c r="E9" s="155"/>
      <c r="F9" s="135"/>
    </row>
    <row r="10" spans="1:6" ht="24.75" customHeight="1" x14ac:dyDescent="0.2">
      <c r="A10" s="151" t="s">
        <v>118</v>
      </c>
      <c r="B10" s="156"/>
      <c r="C10" s="151"/>
      <c r="D10" s="151"/>
      <c r="E10" s="151"/>
      <c r="F10" s="136"/>
    </row>
    <row r="11" spans="1:6" ht="28.5" customHeight="1" x14ac:dyDescent="0.2">
      <c r="A11" s="23" t="s">
        <v>119</v>
      </c>
      <c r="B11" s="23" t="s">
        <v>120</v>
      </c>
      <c r="C11" s="23" t="s">
        <v>121</v>
      </c>
      <c r="D11" s="23" t="s">
        <v>122</v>
      </c>
      <c r="E11" s="23" t="s">
        <v>123</v>
      </c>
      <c r="F11" s="137"/>
    </row>
    <row r="12" spans="1:6" s="139" customFormat="1" x14ac:dyDescent="0.2">
      <c r="A12" s="115" t="s">
        <v>183</v>
      </c>
      <c r="B12" s="116"/>
      <c r="C12" s="117"/>
      <c r="D12" s="117"/>
      <c r="E12" s="118"/>
      <c r="F12" s="138"/>
    </row>
    <row r="13" spans="1:6" s="139" customFormat="1" x14ac:dyDescent="0.2">
      <c r="A13" s="119"/>
      <c r="B13" s="116"/>
      <c r="C13" s="117"/>
      <c r="D13" s="117"/>
      <c r="E13" s="118"/>
      <c r="F13" s="138"/>
    </row>
    <row r="14" spans="1:6" s="139" customFormat="1" hidden="1" x14ac:dyDescent="0.2">
      <c r="A14" s="102"/>
      <c r="B14" s="103"/>
      <c r="C14" s="104"/>
      <c r="D14" s="104"/>
      <c r="E14" s="105"/>
      <c r="F14" s="138"/>
    </row>
    <row r="15" spans="1:6" ht="19.5" customHeight="1" x14ac:dyDescent="0.2">
      <c r="A15" s="69" t="s">
        <v>124</v>
      </c>
      <c r="B15" s="70">
        <f>SUM(B12:B14)</f>
        <v>0</v>
      </c>
      <c r="C15" s="126" t="str">
        <f>IF(SUBTOTAL(3,B12:B14)=SUBTOTAL(103,B12:B14),'Summary and sign-off'!$A$48,'Summary and sign-off'!$A$49)</f>
        <v>Check - there are no hidden rows with data</v>
      </c>
      <c r="D15" s="149" t="str">
        <f>IF('Summary and sign-off'!F55='Summary and sign-off'!F54,'Summary and sign-off'!A51,'Summary and sign-off'!A50)</f>
        <v>Check - each entry provides sufficient information</v>
      </c>
      <c r="E15" s="149"/>
      <c r="F15" s="133"/>
    </row>
    <row r="16" spans="1:6" ht="10.5" customHeight="1" x14ac:dyDescent="0.2">
      <c r="A16" s="16"/>
      <c r="B16" s="18"/>
      <c r="C16" s="16"/>
      <c r="D16" s="16"/>
      <c r="E16" s="16"/>
      <c r="F16" s="133"/>
    </row>
    <row r="17" spans="1:6" ht="24.75" customHeight="1" x14ac:dyDescent="0.2">
      <c r="A17" s="151" t="s">
        <v>125</v>
      </c>
      <c r="B17" s="151"/>
      <c r="C17" s="151"/>
      <c r="D17" s="151"/>
      <c r="E17" s="151"/>
      <c r="F17" s="136"/>
    </row>
    <row r="18" spans="1:6" ht="32.450000000000003" customHeight="1" x14ac:dyDescent="0.2">
      <c r="A18" s="23" t="s">
        <v>119</v>
      </c>
      <c r="B18" s="23" t="s">
        <v>63</v>
      </c>
      <c r="C18" s="23" t="s">
        <v>126</v>
      </c>
      <c r="D18" s="23" t="s">
        <v>122</v>
      </c>
      <c r="E18" s="23" t="s">
        <v>123</v>
      </c>
      <c r="F18" s="137"/>
    </row>
    <row r="19" spans="1:6" s="139" customFormat="1" x14ac:dyDescent="0.2">
      <c r="A19" s="115" t="s">
        <v>216</v>
      </c>
      <c r="B19" s="116">
        <v>370.79</v>
      </c>
      <c r="C19" s="117" t="s">
        <v>186</v>
      </c>
      <c r="D19" s="117" t="s">
        <v>184</v>
      </c>
      <c r="E19" s="118" t="s">
        <v>187</v>
      </c>
      <c r="F19" s="138"/>
    </row>
    <row r="20" spans="1:6" s="139" customFormat="1" x14ac:dyDescent="0.2">
      <c r="A20" s="115" t="s">
        <v>216</v>
      </c>
      <c r="B20" s="116">
        <v>83.04</v>
      </c>
      <c r="C20" s="117" t="s">
        <v>186</v>
      </c>
      <c r="D20" s="117" t="s">
        <v>185</v>
      </c>
      <c r="E20" s="118" t="s">
        <v>187</v>
      </c>
      <c r="F20" s="138"/>
    </row>
    <row r="21" spans="1:6" s="132" customFormat="1" x14ac:dyDescent="0.2">
      <c r="A21" s="115" t="s">
        <v>216</v>
      </c>
      <c r="B21" s="116">
        <v>231.66</v>
      </c>
      <c r="C21" s="117" t="s">
        <v>186</v>
      </c>
      <c r="D21" s="117" t="s">
        <v>189</v>
      </c>
      <c r="E21" s="118" t="s">
        <v>187</v>
      </c>
      <c r="F21" s="131"/>
    </row>
    <row r="22" spans="1:6" s="139" customFormat="1" x14ac:dyDescent="0.2">
      <c r="A22" s="115" t="s">
        <v>216</v>
      </c>
      <c r="B22" s="116">
        <v>67.83</v>
      </c>
      <c r="C22" s="117" t="s">
        <v>186</v>
      </c>
      <c r="D22" s="117" t="s">
        <v>192</v>
      </c>
      <c r="E22" s="118" t="s">
        <v>179</v>
      </c>
      <c r="F22" s="138"/>
    </row>
    <row r="23" spans="1:6" s="139" customFormat="1" x14ac:dyDescent="0.2">
      <c r="A23" s="115" t="s">
        <v>216</v>
      </c>
      <c r="B23" s="116">
        <v>39.04</v>
      </c>
      <c r="C23" s="117" t="s">
        <v>186</v>
      </c>
      <c r="D23" s="117" t="s">
        <v>221</v>
      </c>
      <c r="E23" s="118" t="s">
        <v>187</v>
      </c>
      <c r="F23" s="138"/>
    </row>
    <row r="24" spans="1:6" s="139" customFormat="1" x14ac:dyDescent="0.2">
      <c r="A24" s="130">
        <v>45202</v>
      </c>
      <c r="B24" s="116">
        <v>12.17</v>
      </c>
      <c r="C24" s="117" t="s">
        <v>190</v>
      </c>
      <c r="D24" s="117" t="s">
        <v>192</v>
      </c>
      <c r="E24" s="118" t="s">
        <v>179</v>
      </c>
      <c r="F24" s="138"/>
    </row>
    <row r="25" spans="1:6" s="139" customFormat="1" x14ac:dyDescent="0.2">
      <c r="A25" s="115" t="s">
        <v>219</v>
      </c>
      <c r="B25" s="116">
        <v>348.18</v>
      </c>
      <c r="C25" s="117" t="s">
        <v>218</v>
      </c>
      <c r="D25" s="117" t="s">
        <v>184</v>
      </c>
      <c r="E25" s="118" t="s">
        <v>187</v>
      </c>
      <c r="F25" s="138"/>
    </row>
    <row r="26" spans="1:6" s="139" customFormat="1" x14ac:dyDescent="0.2">
      <c r="A26" s="115" t="s">
        <v>219</v>
      </c>
      <c r="B26" s="116">
        <v>18.7</v>
      </c>
      <c r="C26" s="117" t="s">
        <v>218</v>
      </c>
      <c r="D26" s="117" t="s">
        <v>191</v>
      </c>
      <c r="E26" s="118" t="s">
        <v>187</v>
      </c>
      <c r="F26" s="138"/>
    </row>
    <row r="27" spans="1:6" s="139" customFormat="1" x14ac:dyDescent="0.2">
      <c r="A27" s="115" t="s">
        <v>219</v>
      </c>
      <c r="B27" s="116">
        <v>67.83</v>
      </c>
      <c r="C27" s="117" t="s">
        <v>218</v>
      </c>
      <c r="D27" s="117" t="s">
        <v>192</v>
      </c>
      <c r="E27" s="118" t="s">
        <v>187</v>
      </c>
      <c r="F27" s="138"/>
    </row>
    <row r="28" spans="1:6" s="139" customFormat="1" x14ac:dyDescent="0.2">
      <c r="A28" s="115" t="s">
        <v>219</v>
      </c>
      <c r="B28" s="116">
        <v>10.43</v>
      </c>
      <c r="C28" s="117" t="s">
        <v>218</v>
      </c>
      <c r="D28" s="117" t="s">
        <v>220</v>
      </c>
      <c r="E28" s="118" t="s">
        <v>187</v>
      </c>
      <c r="F28" s="138"/>
    </row>
    <row r="29" spans="1:6" s="132" customFormat="1" x14ac:dyDescent="0.2">
      <c r="A29" s="115" t="s">
        <v>219</v>
      </c>
      <c r="B29" s="116">
        <v>64.349999999999994</v>
      </c>
      <c r="C29" s="117" t="s">
        <v>218</v>
      </c>
      <c r="D29" s="117" t="s">
        <v>188</v>
      </c>
      <c r="E29" s="118" t="s">
        <v>187</v>
      </c>
      <c r="F29" s="131"/>
    </row>
    <row r="30" spans="1:6" s="139" customFormat="1" x14ac:dyDescent="0.2">
      <c r="A30" s="130">
        <v>45404</v>
      </c>
      <c r="B30" s="116">
        <v>223.39</v>
      </c>
      <c r="C30" s="117" t="s">
        <v>217</v>
      </c>
      <c r="D30" s="117" t="s">
        <v>184</v>
      </c>
      <c r="E30" s="118" t="s">
        <v>187</v>
      </c>
      <c r="F30" s="138"/>
    </row>
    <row r="31" spans="1:6" s="139" customFormat="1" hidden="1" x14ac:dyDescent="0.2">
      <c r="A31" s="106"/>
      <c r="B31" s="107"/>
      <c r="C31" s="108"/>
      <c r="D31" s="108"/>
      <c r="E31" s="109"/>
      <c r="F31" s="138"/>
    </row>
    <row r="32" spans="1:6" ht="19.5" customHeight="1" x14ac:dyDescent="0.2">
      <c r="A32" s="69" t="s">
        <v>127</v>
      </c>
      <c r="B32" s="70">
        <f>SUM(B19:B31)</f>
        <v>1537.4099999999999</v>
      </c>
      <c r="C32" s="126" t="str">
        <f>IF(SUBTOTAL(3,B19:B31)=SUBTOTAL(103,B19:B31),'Summary and sign-off'!$A$48,'Summary and sign-off'!$A$49)</f>
        <v>Check - there are no hidden rows with data</v>
      </c>
      <c r="D32" s="149" t="str">
        <f>IF('Summary and sign-off'!F56='Summary and sign-off'!F54,'Summary and sign-off'!A51,'Summary and sign-off'!A50)</f>
        <v>Check - each entry provides sufficient information</v>
      </c>
      <c r="E32" s="149"/>
      <c r="F32" s="133"/>
    </row>
    <row r="33" spans="1:6" ht="10.5" customHeight="1" x14ac:dyDescent="0.2">
      <c r="A33" s="16"/>
      <c r="B33" s="18"/>
      <c r="C33" s="16"/>
      <c r="D33" s="16"/>
      <c r="E33" s="16"/>
      <c r="F33" s="133"/>
    </row>
    <row r="34" spans="1:6" ht="24.75" customHeight="1" x14ac:dyDescent="0.2">
      <c r="A34" s="151" t="s">
        <v>128</v>
      </c>
      <c r="B34" s="151"/>
      <c r="C34" s="151"/>
      <c r="D34" s="151"/>
      <c r="E34" s="151"/>
      <c r="F34" s="133"/>
    </row>
    <row r="35" spans="1:6" ht="27" customHeight="1" x14ac:dyDescent="0.2">
      <c r="A35" s="23" t="s">
        <v>119</v>
      </c>
      <c r="B35" s="23" t="s">
        <v>63</v>
      </c>
      <c r="C35" s="23" t="s">
        <v>129</v>
      </c>
      <c r="D35" s="23" t="s">
        <v>130</v>
      </c>
      <c r="E35" s="23" t="s">
        <v>123</v>
      </c>
      <c r="F35" s="140"/>
    </row>
    <row r="36" spans="1:6" s="139" customFormat="1" x14ac:dyDescent="0.2">
      <c r="A36" s="130">
        <v>45264</v>
      </c>
      <c r="B36" s="116">
        <v>35.39</v>
      </c>
      <c r="C36" s="117" t="s">
        <v>238</v>
      </c>
      <c r="D36" s="117" t="s">
        <v>185</v>
      </c>
      <c r="E36" s="118" t="s">
        <v>179</v>
      </c>
      <c r="F36" s="138"/>
    </row>
    <row r="37" spans="1:6" s="139" customFormat="1" ht="25.5" x14ac:dyDescent="0.2">
      <c r="A37" s="130">
        <v>45404</v>
      </c>
      <c r="B37" s="116">
        <v>84.09</v>
      </c>
      <c r="C37" s="117" t="s">
        <v>224</v>
      </c>
      <c r="D37" s="117" t="s">
        <v>185</v>
      </c>
      <c r="E37" s="118" t="s">
        <v>179</v>
      </c>
      <c r="F37" s="138"/>
    </row>
    <row r="38" spans="1:6" s="139" customFormat="1" x14ac:dyDescent="0.2">
      <c r="A38" s="130">
        <v>45404</v>
      </c>
      <c r="B38" s="116">
        <v>8.39</v>
      </c>
      <c r="C38" s="117" t="s">
        <v>236</v>
      </c>
      <c r="D38" s="117" t="s">
        <v>191</v>
      </c>
      <c r="E38" s="118" t="s">
        <v>179</v>
      </c>
      <c r="F38" s="138"/>
    </row>
    <row r="39" spans="1:6" s="139" customFormat="1" x14ac:dyDescent="0.2">
      <c r="A39" s="130">
        <v>45461</v>
      </c>
      <c r="B39" s="116">
        <v>14.63</v>
      </c>
      <c r="C39" s="117" t="s">
        <v>237</v>
      </c>
      <c r="D39" s="117" t="s">
        <v>185</v>
      </c>
      <c r="E39" s="118" t="s">
        <v>179</v>
      </c>
      <c r="F39" s="138"/>
    </row>
    <row r="40" spans="1:6" s="139" customFormat="1" hidden="1" x14ac:dyDescent="0.2">
      <c r="A40" s="92"/>
      <c r="B40" s="93"/>
      <c r="C40" s="94"/>
      <c r="D40" s="94"/>
      <c r="E40" s="95"/>
      <c r="F40" s="138"/>
    </row>
    <row r="41" spans="1:6" ht="19.5" customHeight="1" x14ac:dyDescent="0.2">
      <c r="A41" s="69" t="s">
        <v>131</v>
      </c>
      <c r="B41" s="70">
        <f>SUM(B36:B40)</f>
        <v>142.5</v>
      </c>
      <c r="C41" s="126" t="str">
        <f>IF(SUBTOTAL(3,B36:B40)=SUBTOTAL(103,B36:B40),'Summary and sign-off'!$A$48,'Summary and sign-off'!$A$49)</f>
        <v>Check - there are no hidden rows with data</v>
      </c>
      <c r="D41" s="149" t="str">
        <f>IF('Summary and sign-off'!F57='Summary and sign-off'!F54,'Summary and sign-off'!A51,'Summary and sign-off'!A50)</f>
        <v>Check - each entry provides sufficient information</v>
      </c>
      <c r="E41" s="149"/>
      <c r="F41" s="133"/>
    </row>
    <row r="42" spans="1:6" ht="10.5" customHeight="1" x14ac:dyDescent="0.2">
      <c r="A42" s="16"/>
      <c r="B42" s="55"/>
      <c r="C42" s="18"/>
      <c r="D42" s="16"/>
      <c r="E42" s="16"/>
      <c r="F42" s="133"/>
    </row>
    <row r="43" spans="1:6" ht="34.5" customHeight="1" x14ac:dyDescent="0.2">
      <c r="A43" s="29" t="s">
        <v>132</v>
      </c>
      <c r="B43" s="56">
        <f>B15+B32+B41</f>
        <v>1679.9099999999999</v>
      </c>
      <c r="C43" s="30"/>
      <c r="D43" s="30"/>
      <c r="E43" s="30"/>
      <c r="F43" s="133"/>
    </row>
    <row r="44" spans="1:6" x14ac:dyDescent="0.2">
      <c r="A44" s="16"/>
      <c r="B44" s="18"/>
      <c r="C44" s="16"/>
      <c r="D44" s="16"/>
      <c r="E44" s="16"/>
      <c r="F44" s="133"/>
    </row>
    <row r="45" spans="1:6" x14ac:dyDescent="0.2">
      <c r="A45" s="17" t="s">
        <v>74</v>
      </c>
      <c r="B45" s="18"/>
      <c r="C45" s="16"/>
      <c r="D45" s="16"/>
      <c r="E45" s="16"/>
      <c r="F45" s="133"/>
    </row>
    <row r="46" spans="1:6" ht="12.6" customHeight="1" x14ac:dyDescent="0.2">
      <c r="A46" s="19" t="s">
        <v>133</v>
      </c>
      <c r="F46" s="133"/>
    </row>
    <row r="47" spans="1:6" ht="12.95" customHeight="1" x14ac:dyDescent="0.2">
      <c r="A47" s="19" t="s">
        <v>134</v>
      </c>
      <c r="B47" s="16"/>
      <c r="D47" s="16"/>
      <c r="F47" s="133"/>
    </row>
    <row r="48" spans="1:6" x14ac:dyDescent="0.2">
      <c r="A48" s="19" t="s">
        <v>135</v>
      </c>
      <c r="F48" s="133"/>
    </row>
    <row r="49" spans="1:6" x14ac:dyDescent="0.2">
      <c r="A49" s="19" t="s">
        <v>80</v>
      </c>
      <c r="B49" s="18"/>
      <c r="C49" s="16"/>
      <c r="D49" s="16"/>
      <c r="E49" s="16"/>
      <c r="F49" s="133"/>
    </row>
    <row r="50" spans="1:6" ht="12.95" customHeight="1" x14ac:dyDescent="0.2">
      <c r="A50" s="19" t="s">
        <v>136</v>
      </c>
      <c r="B50" s="16"/>
      <c r="D50" s="16"/>
      <c r="F50" s="133"/>
    </row>
    <row r="51" spans="1:6" x14ac:dyDescent="0.2">
      <c r="A51" s="19" t="s">
        <v>137</v>
      </c>
      <c r="F51" s="133"/>
    </row>
    <row r="52" spans="1:6" x14ac:dyDescent="0.2">
      <c r="A52" s="19" t="s">
        <v>138</v>
      </c>
      <c r="B52" s="19"/>
      <c r="C52" s="19"/>
      <c r="D52" s="19"/>
      <c r="F52" s="133"/>
    </row>
    <row r="53" spans="1:6" x14ac:dyDescent="0.2">
      <c r="A53" s="25"/>
      <c r="B53" s="16"/>
      <c r="C53" s="16"/>
      <c r="D53" s="16"/>
      <c r="E53" s="16"/>
      <c r="F53" s="133"/>
    </row>
    <row r="54" spans="1:6" hidden="1" x14ac:dyDescent="0.2">
      <c r="A54" s="25"/>
      <c r="B54" s="16"/>
      <c r="C54" s="16"/>
      <c r="D54" s="16"/>
      <c r="E54" s="16"/>
      <c r="F54" s="133"/>
    </row>
    <row r="55" spans="1:6" x14ac:dyDescent="0.2"/>
    <row r="56" spans="1:6" x14ac:dyDescent="0.2"/>
    <row r="57" spans="1:6" x14ac:dyDescent="0.2"/>
    <row r="58" spans="1:6" x14ac:dyDescent="0.2"/>
    <row r="59" spans="1:6" ht="12.75" hidden="1" customHeight="1" x14ac:dyDescent="0.2"/>
    <row r="60" spans="1:6" x14ac:dyDescent="0.2"/>
    <row r="61" spans="1:6" x14ac:dyDescent="0.2"/>
    <row r="62" spans="1:6" hidden="1" x14ac:dyDescent="0.2">
      <c r="A62" s="25"/>
      <c r="B62" s="16"/>
      <c r="C62" s="16"/>
      <c r="D62" s="16"/>
      <c r="E62" s="16"/>
      <c r="F62" s="133"/>
    </row>
    <row r="63" spans="1:6" hidden="1" x14ac:dyDescent="0.2">
      <c r="A63" s="25"/>
      <c r="B63" s="16"/>
      <c r="C63" s="16"/>
      <c r="D63" s="16"/>
      <c r="E63" s="16"/>
      <c r="F63" s="133"/>
    </row>
    <row r="64" spans="1:6" hidden="1" x14ac:dyDescent="0.2">
      <c r="A64" s="25"/>
      <c r="B64" s="16"/>
      <c r="C64" s="16"/>
      <c r="D64" s="16"/>
      <c r="E64" s="16"/>
      <c r="F64" s="133"/>
    </row>
    <row r="65" spans="1:6" hidden="1" x14ac:dyDescent="0.2">
      <c r="A65" s="25"/>
      <c r="B65" s="16"/>
      <c r="C65" s="16"/>
      <c r="D65" s="16"/>
      <c r="E65" s="16"/>
      <c r="F65" s="133"/>
    </row>
    <row r="66" spans="1:6" hidden="1" x14ac:dyDescent="0.2">
      <c r="A66" s="25"/>
      <c r="B66" s="16"/>
      <c r="C66" s="16"/>
      <c r="D66" s="16"/>
      <c r="E66" s="16"/>
      <c r="F66" s="133"/>
    </row>
    <row r="67" spans="1:6" x14ac:dyDescent="0.2"/>
    <row r="68" spans="1:6" x14ac:dyDescent="0.2"/>
    <row r="69" spans="1:6" x14ac:dyDescent="0.2"/>
    <row r="70" spans="1:6" x14ac:dyDescent="0.2"/>
    <row r="71" spans="1:6" x14ac:dyDescent="0.2"/>
    <row r="72" spans="1:6" x14ac:dyDescent="0.2"/>
    <row r="73" spans="1:6" x14ac:dyDescent="0.2"/>
    <row r="74" spans="1:6" x14ac:dyDescent="0.2"/>
    <row r="75" spans="1:6" x14ac:dyDescent="0.2"/>
    <row r="76" spans="1:6" x14ac:dyDescent="0.2"/>
    <row r="77" spans="1:6" x14ac:dyDescent="0.2"/>
    <row r="78" spans="1:6" x14ac:dyDescent="0.2"/>
    <row r="79" spans="1:6" x14ac:dyDescent="0.2"/>
    <row r="80" spans="1:6"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sheetData>
  <sheetProtection sheet="1" formatCells="0" formatRows="0" insertColumns="0" insertRows="0" deleteRows="0"/>
  <mergeCells count="15">
    <mergeCell ref="B7:E7"/>
    <mergeCell ref="B5:E5"/>
    <mergeCell ref="D41:E41"/>
    <mergeCell ref="A1:E1"/>
    <mergeCell ref="A17:E17"/>
    <mergeCell ref="A34:E34"/>
    <mergeCell ref="B2:E2"/>
    <mergeCell ref="B3:E3"/>
    <mergeCell ref="B4:E4"/>
    <mergeCell ref="A8:E8"/>
    <mergeCell ref="A9:E9"/>
    <mergeCell ref="B6:E6"/>
    <mergeCell ref="D15:E15"/>
    <mergeCell ref="D32:E3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4 A40 A36:A39 A31 A19:A2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5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 A21:A30"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7"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B12:B14 B19:B31 B36:B40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41"/>
  <sheetViews>
    <sheetView zoomScaleNormal="100" workbookViewId="0">
      <selection activeCell="C15" sqref="C15"/>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50" t="s">
        <v>110</v>
      </c>
      <c r="B1" s="150"/>
      <c r="C1" s="150"/>
      <c r="D1" s="150"/>
      <c r="E1" s="150"/>
    </row>
    <row r="2" spans="1:6" ht="21" customHeight="1" x14ac:dyDescent="0.2">
      <c r="A2" s="2" t="s">
        <v>111</v>
      </c>
      <c r="B2" s="148" t="str">
        <f>'Summary and sign-off'!B2:F2</f>
        <v>Real Estate Authority</v>
      </c>
      <c r="C2" s="148"/>
      <c r="D2" s="148"/>
      <c r="E2" s="148"/>
    </row>
    <row r="3" spans="1:6" ht="31.5" x14ac:dyDescent="0.2">
      <c r="A3" s="2" t="s">
        <v>112</v>
      </c>
      <c r="B3" s="148" t="str">
        <f>'Summary and sign-off'!B3:F3</f>
        <v>Belinda Moffat</v>
      </c>
      <c r="C3" s="148"/>
      <c r="D3" s="148"/>
      <c r="E3" s="148"/>
    </row>
    <row r="4" spans="1:6" ht="21" customHeight="1" x14ac:dyDescent="0.2">
      <c r="A4" s="2" t="s">
        <v>113</v>
      </c>
      <c r="B4" s="148">
        <f>'Summary and sign-off'!B4:F4</f>
        <v>45108</v>
      </c>
      <c r="C4" s="148"/>
      <c r="D4" s="148"/>
      <c r="E4" s="148"/>
    </row>
    <row r="5" spans="1:6" ht="21" customHeight="1" x14ac:dyDescent="0.2">
      <c r="A5" s="2" t="s">
        <v>114</v>
      </c>
      <c r="B5" s="148">
        <f>'Summary and sign-off'!B5:F5</f>
        <v>45473</v>
      </c>
      <c r="C5" s="148"/>
      <c r="D5" s="148"/>
      <c r="E5" s="148"/>
    </row>
    <row r="6" spans="1:6" ht="21" customHeight="1" x14ac:dyDescent="0.2">
      <c r="A6" s="2" t="s">
        <v>115</v>
      </c>
      <c r="B6" s="143" t="s">
        <v>82</v>
      </c>
      <c r="C6" s="143"/>
      <c r="D6" s="143"/>
      <c r="E6" s="143"/>
    </row>
    <row r="7" spans="1:6" ht="21" customHeight="1" x14ac:dyDescent="0.2">
      <c r="A7" s="2" t="s">
        <v>56</v>
      </c>
      <c r="B7" s="143" t="s">
        <v>84</v>
      </c>
      <c r="C7" s="143"/>
      <c r="D7" s="143"/>
      <c r="E7" s="143"/>
    </row>
    <row r="8" spans="1:6" ht="35.25" customHeight="1" x14ac:dyDescent="0.25">
      <c r="A8" s="159" t="s">
        <v>139</v>
      </c>
      <c r="B8" s="159"/>
      <c r="C8" s="160"/>
      <c r="D8" s="160"/>
      <c r="E8" s="160"/>
      <c r="F8" s="26"/>
    </row>
    <row r="9" spans="1:6" ht="35.25" customHeight="1" x14ac:dyDescent="0.25">
      <c r="A9" s="157" t="s">
        <v>140</v>
      </c>
      <c r="B9" s="158"/>
      <c r="C9" s="158"/>
      <c r="D9" s="158"/>
      <c r="E9" s="158"/>
      <c r="F9" s="26"/>
    </row>
    <row r="10" spans="1:6" ht="27" customHeight="1" x14ac:dyDescent="0.2">
      <c r="A10" s="23" t="s">
        <v>141</v>
      </c>
      <c r="B10" s="23" t="s">
        <v>63</v>
      </c>
      <c r="C10" s="23" t="s">
        <v>142</v>
      </c>
      <c r="D10" s="23" t="s">
        <v>143</v>
      </c>
      <c r="E10" s="23" t="s">
        <v>123</v>
      </c>
      <c r="F10" s="19"/>
    </row>
    <row r="11" spans="1:6" s="1" customFormat="1" x14ac:dyDescent="0.2">
      <c r="A11" s="130">
        <v>45167</v>
      </c>
      <c r="B11" s="116">
        <v>10.43</v>
      </c>
      <c r="C11" s="120" t="s">
        <v>230</v>
      </c>
      <c r="D11" s="120" t="s">
        <v>193</v>
      </c>
      <c r="E11" s="121" t="s">
        <v>179</v>
      </c>
    </row>
    <row r="12" spans="1:6" s="1" customFormat="1" x14ac:dyDescent="0.2">
      <c r="A12" s="141">
        <v>45181</v>
      </c>
      <c r="B12" s="116">
        <v>6.09</v>
      </c>
      <c r="C12" s="120" t="s">
        <v>234</v>
      </c>
      <c r="D12" s="120" t="s">
        <v>226</v>
      </c>
      <c r="E12" s="121" t="s">
        <v>179</v>
      </c>
    </row>
    <row r="13" spans="1:6" s="1" customFormat="1" x14ac:dyDescent="0.2">
      <c r="A13" s="130">
        <v>45184</v>
      </c>
      <c r="B13" s="116">
        <v>11.74</v>
      </c>
      <c r="C13" s="120" t="s">
        <v>235</v>
      </c>
      <c r="D13" s="120" t="s">
        <v>193</v>
      </c>
      <c r="E13" s="121" t="s">
        <v>179</v>
      </c>
    </row>
    <row r="14" spans="1:6" s="1" customFormat="1" ht="11.25" hidden="1" customHeight="1" x14ac:dyDescent="0.2">
      <c r="A14" s="96"/>
      <c r="B14" s="93"/>
      <c r="C14" s="97"/>
      <c r="D14" s="97"/>
      <c r="E14" s="98"/>
    </row>
    <row r="15" spans="1:6" s="1" customFormat="1" x14ac:dyDescent="0.2">
      <c r="A15" s="130">
        <v>45225</v>
      </c>
      <c r="B15" s="116">
        <v>10.43</v>
      </c>
      <c r="C15" s="120" t="s">
        <v>225</v>
      </c>
      <c r="D15" s="120" t="s">
        <v>193</v>
      </c>
      <c r="E15" s="121" t="s">
        <v>179</v>
      </c>
    </row>
    <row r="16" spans="1:6" s="1" customFormat="1" x14ac:dyDescent="0.2">
      <c r="A16" s="130">
        <v>45322</v>
      </c>
      <c r="B16" s="116">
        <v>10</v>
      </c>
      <c r="C16" s="120" t="s">
        <v>230</v>
      </c>
      <c r="D16" s="120" t="s">
        <v>193</v>
      </c>
      <c r="E16" s="121" t="s">
        <v>179</v>
      </c>
    </row>
    <row r="17" spans="1:6" s="1" customFormat="1" ht="11.25" customHeight="1" x14ac:dyDescent="0.2">
      <c r="A17" s="141">
        <v>45274</v>
      </c>
      <c r="B17" s="116">
        <v>10.43</v>
      </c>
      <c r="C17" s="120" t="s">
        <v>229</v>
      </c>
      <c r="D17" s="120" t="s">
        <v>193</v>
      </c>
      <c r="E17" s="121" t="s">
        <v>179</v>
      </c>
    </row>
    <row r="18" spans="1:6" s="1" customFormat="1" x14ac:dyDescent="0.2">
      <c r="A18" s="130">
        <v>45436</v>
      </c>
      <c r="B18" s="116">
        <v>15.87</v>
      </c>
      <c r="C18" s="120" t="s">
        <v>233</v>
      </c>
      <c r="D18" s="120" t="s">
        <v>193</v>
      </c>
      <c r="E18" s="121" t="s">
        <v>179</v>
      </c>
    </row>
    <row r="19" spans="1:6" ht="34.5" customHeight="1" x14ac:dyDescent="0.2">
      <c r="A19" s="51" t="s">
        <v>144</v>
      </c>
      <c r="B19" s="60">
        <f>SUM(B11:B18)</f>
        <v>74.989999999999995</v>
      </c>
      <c r="C19" s="68" t="str">
        <f>IF(SUBTOTAL(3,B11:B14)=SUBTOTAL(103,B11:B14),'Summary and sign-off'!$A$48,'Summary and sign-off'!$A$49)</f>
        <v>Check - there are no hidden rows with data</v>
      </c>
      <c r="D19" s="149" t="str">
        <f>IF('Summary and sign-off'!F58='Summary and sign-off'!F54,'Summary and sign-off'!A51,'Summary and sign-off'!A50)</f>
        <v>Check - each entry provides sufficient information</v>
      </c>
      <c r="E19" s="149"/>
      <c r="F19" s="1"/>
    </row>
    <row r="20" spans="1:6" x14ac:dyDescent="0.2">
      <c r="A20" s="17"/>
      <c r="B20" s="16"/>
      <c r="C20" s="16"/>
      <c r="D20" s="16"/>
      <c r="E20" s="16"/>
    </row>
    <row r="21" spans="1:6" x14ac:dyDescent="0.2">
      <c r="A21" s="17" t="s">
        <v>74</v>
      </c>
      <c r="B21" s="18"/>
      <c r="C21" s="16"/>
      <c r="D21" s="16"/>
      <c r="E21" s="16"/>
    </row>
    <row r="22" spans="1:6" ht="12.75" customHeight="1" x14ac:dyDescent="0.2">
      <c r="A22" s="19" t="s">
        <v>145</v>
      </c>
      <c r="B22" s="19"/>
      <c r="C22" s="19"/>
      <c r="D22" s="19"/>
      <c r="E22" s="19"/>
    </row>
    <row r="23" spans="1:6" x14ac:dyDescent="0.2">
      <c r="A23" s="19" t="s">
        <v>146</v>
      </c>
      <c r="B23" s="19"/>
      <c r="C23" s="27"/>
      <c r="D23" s="27"/>
      <c r="E23" s="27"/>
    </row>
    <row r="24" spans="1:6" x14ac:dyDescent="0.2">
      <c r="A24" s="19" t="s">
        <v>80</v>
      </c>
      <c r="B24" s="18"/>
      <c r="C24" s="16"/>
      <c r="D24" s="16"/>
      <c r="E24" s="16"/>
      <c r="F24" s="16"/>
    </row>
    <row r="25" spans="1:6" x14ac:dyDescent="0.2">
      <c r="A25" s="19" t="s">
        <v>147</v>
      </c>
      <c r="B25" s="19"/>
      <c r="C25" s="27"/>
      <c r="D25" s="27"/>
      <c r="E25" s="27"/>
    </row>
    <row r="26" spans="1:6" ht="12.75" customHeight="1" x14ac:dyDescent="0.2">
      <c r="A26" s="19" t="s">
        <v>148</v>
      </c>
      <c r="B26" s="19"/>
      <c r="C26" s="21"/>
      <c r="D26" s="21"/>
      <c r="E26" s="21"/>
    </row>
    <row r="27" spans="1:6" x14ac:dyDescent="0.2">
      <c r="A27" s="16"/>
      <c r="B27" s="16"/>
      <c r="C27" s="16"/>
      <c r="D27" s="16"/>
      <c r="E27" s="16"/>
    </row>
    <row r="28" spans="1:6" x14ac:dyDescent="0.2"/>
    <row r="29" spans="1:6" x14ac:dyDescent="0.2"/>
    <row r="30" spans="1:6" x14ac:dyDescent="0.2"/>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sheetData>
  <sheetProtection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4:A16 A17:A1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A13 A15:A16 A17:A18"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B11:B16 B17:B18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6"/>
  <sheetViews>
    <sheetView topLeftCell="A3" zoomScaleNormal="100" workbookViewId="0">
      <selection activeCell="B14" sqref="B14"/>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50" t="s">
        <v>110</v>
      </c>
      <c r="B1" s="150"/>
      <c r="C1" s="150"/>
      <c r="D1" s="150"/>
      <c r="E1" s="150"/>
    </row>
    <row r="2" spans="1:6" ht="21" customHeight="1" x14ac:dyDescent="0.2">
      <c r="A2" s="2" t="s">
        <v>111</v>
      </c>
      <c r="B2" s="148" t="str">
        <f>'Summary and sign-off'!B2:F2</f>
        <v>Real Estate Authority</v>
      </c>
      <c r="C2" s="148"/>
      <c r="D2" s="148"/>
      <c r="E2" s="148"/>
    </row>
    <row r="3" spans="1:6" ht="31.5" x14ac:dyDescent="0.2">
      <c r="A3" s="2" t="s">
        <v>149</v>
      </c>
      <c r="B3" s="148" t="str">
        <f>'Summary and sign-off'!B3:F3</f>
        <v>Belinda Moffat</v>
      </c>
      <c r="C3" s="148"/>
      <c r="D3" s="148"/>
      <c r="E3" s="148"/>
    </row>
    <row r="4" spans="1:6" ht="21" customHeight="1" x14ac:dyDescent="0.2">
      <c r="A4" s="2" t="s">
        <v>113</v>
      </c>
      <c r="B4" s="148">
        <f>'Summary and sign-off'!B4:F4</f>
        <v>45108</v>
      </c>
      <c r="C4" s="148"/>
      <c r="D4" s="148"/>
      <c r="E4" s="148"/>
    </row>
    <row r="5" spans="1:6" ht="21" customHeight="1" x14ac:dyDescent="0.2">
      <c r="A5" s="2" t="s">
        <v>114</v>
      </c>
      <c r="B5" s="148">
        <f>'Summary and sign-off'!B5:F5</f>
        <v>45473</v>
      </c>
      <c r="C5" s="148"/>
      <c r="D5" s="148"/>
      <c r="E5" s="148"/>
    </row>
    <row r="6" spans="1:6" ht="21" customHeight="1" x14ac:dyDescent="0.2">
      <c r="A6" s="2" t="s">
        <v>115</v>
      </c>
      <c r="B6" s="143" t="s">
        <v>82</v>
      </c>
      <c r="C6" s="143"/>
      <c r="D6" s="143"/>
      <c r="E6" s="143"/>
      <c r="F6" s="22"/>
    </row>
    <row r="7" spans="1:6" ht="21" customHeight="1" x14ac:dyDescent="0.2">
      <c r="A7" s="2" t="s">
        <v>56</v>
      </c>
      <c r="B7" s="143" t="s">
        <v>84</v>
      </c>
      <c r="C7" s="143"/>
      <c r="D7" s="143"/>
      <c r="E7" s="143"/>
      <c r="F7" s="22"/>
    </row>
    <row r="8" spans="1:6" ht="35.25" customHeight="1" x14ac:dyDescent="0.2">
      <c r="A8" s="153" t="s">
        <v>150</v>
      </c>
      <c r="B8" s="153"/>
      <c r="C8" s="160"/>
      <c r="D8" s="160"/>
      <c r="E8" s="160"/>
    </row>
    <row r="9" spans="1:6" ht="35.25" customHeight="1" x14ac:dyDescent="0.2">
      <c r="A9" s="161" t="s">
        <v>151</v>
      </c>
      <c r="B9" s="162"/>
      <c r="C9" s="162"/>
      <c r="D9" s="162"/>
      <c r="E9" s="162"/>
    </row>
    <row r="10" spans="1:6" ht="27" customHeight="1" x14ac:dyDescent="0.2">
      <c r="A10" s="23" t="s">
        <v>119</v>
      </c>
      <c r="B10" s="23" t="s">
        <v>63</v>
      </c>
      <c r="C10" s="23" t="s">
        <v>152</v>
      </c>
      <c r="D10" s="23" t="s">
        <v>153</v>
      </c>
      <c r="E10" s="23" t="s">
        <v>123</v>
      </c>
      <c r="F10" s="19"/>
    </row>
    <row r="11" spans="1:6" s="1" customFormat="1" hidden="1" x14ac:dyDescent="0.2">
      <c r="A11" s="96"/>
      <c r="B11" s="93"/>
      <c r="C11" s="97"/>
      <c r="D11" s="97"/>
      <c r="E11" s="98"/>
    </row>
    <row r="12" spans="1:6" s="1" customFormat="1" x14ac:dyDescent="0.2">
      <c r="A12" s="115" t="s">
        <v>211</v>
      </c>
      <c r="B12" s="116">
        <v>424.73</v>
      </c>
      <c r="C12" s="120" t="s">
        <v>177</v>
      </c>
      <c r="D12" s="120" t="s">
        <v>178</v>
      </c>
      <c r="E12" s="121" t="s">
        <v>179</v>
      </c>
    </row>
    <row r="13" spans="1:6" s="1" customFormat="1" x14ac:dyDescent="0.2">
      <c r="A13" s="115" t="s">
        <v>211</v>
      </c>
      <c r="B13" s="116">
        <v>1800</v>
      </c>
      <c r="C13" s="120" t="s">
        <v>195</v>
      </c>
      <c r="D13" s="120" t="s">
        <v>180</v>
      </c>
      <c r="E13" s="121" t="s">
        <v>181</v>
      </c>
    </row>
    <row r="14" spans="1:6" s="1" customFormat="1" x14ac:dyDescent="0.2">
      <c r="A14" s="115" t="s">
        <v>211</v>
      </c>
      <c r="B14" s="116">
        <v>4743.6099999999997</v>
      </c>
      <c r="C14" s="120" t="s">
        <v>194</v>
      </c>
      <c r="D14" s="120" t="s">
        <v>182</v>
      </c>
      <c r="E14" s="121" t="s">
        <v>179</v>
      </c>
    </row>
    <row r="15" spans="1:6" s="1" customFormat="1" x14ac:dyDescent="0.2">
      <c r="A15" s="130">
        <v>45169</v>
      </c>
      <c r="B15" s="116">
        <v>217.39</v>
      </c>
      <c r="C15" s="120" t="s">
        <v>223</v>
      </c>
      <c r="D15" s="120" t="s">
        <v>222</v>
      </c>
      <c r="E15" s="121" t="s">
        <v>179</v>
      </c>
    </row>
    <row r="16" spans="1:6" s="1" customFormat="1" x14ac:dyDescent="0.2">
      <c r="A16" s="130">
        <v>45346</v>
      </c>
      <c r="B16" s="116">
        <v>65.22</v>
      </c>
      <c r="C16" s="120" t="s">
        <v>232</v>
      </c>
      <c r="D16" s="120" t="s">
        <v>231</v>
      </c>
      <c r="E16" s="121" t="s">
        <v>179</v>
      </c>
    </row>
    <row r="17" spans="1:6" s="1" customFormat="1" x14ac:dyDescent="0.2">
      <c r="A17" s="130">
        <v>45349</v>
      </c>
      <c r="B17" s="116">
        <v>160.87</v>
      </c>
      <c r="C17" s="120" t="s">
        <v>212</v>
      </c>
      <c r="D17" s="120" t="s">
        <v>180</v>
      </c>
      <c r="E17" s="121" t="s">
        <v>181</v>
      </c>
    </row>
    <row r="18" spans="1:6" s="1" customFormat="1" x14ac:dyDescent="0.2">
      <c r="A18" s="130">
        <v>45363</v>
      </c>
      <c r="B18" s="116">
        <v>100</v>
      </c>
      <c r="C18" s="120" t="s">
        <v>228</v>
      </c>
      <c r="D18" s="120" t="s">
        <v>180</v>
      </c>
      <c r="E18" s="121" t="s">
        <v>181</v>
      </c>
    </row>
    <row r="19" spans="1:6" s="1" customFormat="1" x14ac:dyDescent="0.2">
      <c r="A19" s="141">
        <v>45363</v>
      </c>
      <c r="B19" s="116">
        <v>126.09</v>
      </c>
      <c r="C19" s="120" t="s">
        <v>227</v>
      </c>
      <c r="D19" s="120" t="s">
        <v>180</v>
      </c>
      <c r="E19" s="121" t="s">
        <v>181</v>
      </c>
    </row>
    <row r="20" spans="1:6" s="1" customFormat="1" hidden="1" x14ac:dyDescent="0.2">
      <c r="A20" s="96"/>
      <c r="B20" s="93"/>
      <c r="C20" s="97"/>
      <c r="D20" s="97"/>
      <c r="E20" s="98"/>
    </row>
    <row r="21" spans="1:6" ht="34.5" customHeight="1" x14ac:dyDescent="0.2">
      <c r="A21" s="51" t="s">
        <v>154</v>
      </c>
      <c r="B21" s="60">
        <f>SUM(B11:B20)</f>
        <v>7637.9100000000008</v>
      </c>
      <c r="C21" s="68" t="str">
        <f>IF(SUBTOTAL(3,B11:B20)=SUBTOTAL(103,B11:B20),'Summary and sign-off'!$A$48,'Summary and sign-off'!$A$49)</f>
        <v>Check - there are no hidden rows with data</v>
      </c>
      <c r="D21" s="149" t="str">
        <f>IF('Summary and sign-off'!F59='Summary and sign-off'!F54,'Summary and sign-off'!A51,'Summary and sign-off'!A50)</f>
        <v>Check - each entry provides sufficient information</v>
      </c>
      <c r="E21" s="149"/>
    </row>
    <row r="22" spans="1:6" ht="14.1" customHeight="1" x14ac:dyDescent="0.2">
      <c r="B22" s="16"/>
      <c r="C22" s="16"/>
      <c r="D22" s="16"/>
      <c r="E22" s="16"/>
    </row>
    <row r="23" spans="1:6" x14ac:dyDescent="0.2">
      <c r="A23" s="17" t="s">
        <v>155</v>
      </c>
      <c r="B23" s="16"/>
      <c r="C23" s="16"/>
      <c r="D23" s="16"/>
      <c r="E23" s="16"/>
    </row>
    <row r="24" spans="1:6" ht="12.6" customHeight="1" x14ac:dyDescent="0.2">
      <c r="A24" s="19" t="s">
        <v>133</v>
      </c>
      <c r="B24" s="16"/>
      <c r="C24" s="16"/>
      <c r="D24" s="16"/>
      <c r="E24" s="16"/>
    </row>
    <row r="25" spans="1:6" x14ac:dyDescent="0.2">
      <c r="A25" s="19" t="s">
        <v>80</v>
      </c>
      <c r="B25" s="18"/>
      <c r="C25" s="16"/>
      <c r="D25" s="16"/>
      <c r="E25" s="16"/>
      <c r="F25" s="16"/>
    </row>
    <row r="26" spans="1:6" x14ac:dyDescent="0.2">
      <c r="A26" s="19" t="s">
        <v>147</v>
      </c>
      <c r="C26" s="16"/>
      <c r="D26" s="16"/>
      <c r="E26" s="16"/>
      <c r="F26" s="16"/>
    </row>
    <row r="27" spans="1:6" ht="12.75" customHeight="1" x14ac:dyDescent="0.2">
      <c r="A27" s="19" t="s">
        <v>148</v>
      </c>
      <c r="B27" s="24"/>
      <c r="C27" s="21"/>
      <c r="D27" s="21"/>
      <c r="E27" s="21"/>
      <c r="F27" s="21"/>
    </row>
    <row r="28" spans="1:6" x14ac:dyDescent="0.2">
      <c r="B28" s="25"/>
      <c r="C28" s="16"/>
      <c r="D28" s="16"/>
      <c r="E28" s="16"/>
    </row>
    <row r="29" spans="1:6" hidden="1" x14ac:dyDescent="0.2">
      <c r="A29" s="16"/>
      <c r="B29" s="16"/>
      <c r="C29" s="16"/>
      <c r="D29" s="16"/>
    </row>
    <row r="30" spans="1:6" ht="12.75" hidden="1" customHeight="1" x14ac:dyDescent="0.2"/>
    <row r="31" spans="1:6" hidden="1" x14ac:dyDescent="0.2">
      <c r="A31" s="16"/>
      <c r="B31" s="16"/>
      <c r="C31" s="16"/>
      <c r="D31" s="16"/>
      <c r="E31" s="16"/>
    </row>
    <row r="32" spans="1:6" hidden="1" x14ac:dyDescent="0.2">
      <c r="A32" s="16"/>
      <c r="B32" s="16"/>
      <c r="C32" s="16"/>
      <c r="D32" s="16"/>
      <c r="E32" s="16"/>
    </row>
    <row r="33" spans="1:5" hidden="1" x14ac:dyDescent="0.2">
      <c r="A33" s="16"/>
      <c r="B33" s="16"/>
      <c r="C33" s="16"/>
      <c r="D33" s="16"/>
      <c r="E33" s="16"/>
    </row>
    <row r="34" spans="1:5" hidden="1" x14ac:dyDescent="0.2">
      <c r="A34" s="16"/>
      <c r="B34" s="16"/>
      <c r="C34" s="16"/>
      <c r="D34" s="16"/>
      <c r="E34" s="16"/>
    </row>
    <row r="35" spans="1:5" hidden="1" x14ac:dyDescent="0.2">
      <c r="A35" s="16"/>
      <c r="B35" s="16"/>
      <c r="C35" s="16"/>
      <c r="D35" s="16"/>
      <c r="E35" s="16"/>
    </row>
    <row r="42" spans="1:5" x14ac:dyDescent="0.2"/>
    <row r="43" spans="1:5" x14ac:dyDescent="0.2"/>
    <row r="44" spans="1:5" x14ac:dyDescent="0.2"/>
    <row r="45" spans="1:5" x14ac:dyDescent="0.2"/>
    <row r="46" spans="1:5" x14ac:dyDescent="0.2"/>
    <row r="47" spans="1:5" x14ac:dyDescent="0.2"/>
    <row r="48" spans="1:5" x14ac:dyDescent="0.2"/>
    <row r="49" x14ac:dyDescent="0.2"/>
    <row r="50" x14ac:dyDescent="0.2"/>
    <row r="51" x14ac:dyDescent="0.2"/>
    <row r="53" x14ac:dyDescent="0.2"/>
    <row r="54" x14ac:dyDescent="0.2"/>
    <row r="55" x14ac:dyDescent="0.2"/>
    <row r="56" x14ac:dyDescent="0.2"/>
  </sheetData>
  <sheetProtection sheet="1" formatCells="0" insertRows="0" deleteRows="0"/>
  <mergeCells count="10">
    <mergeCell ref="D21:E21"/>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6 A20"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8 A19 A1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4"/>
  <sheetViews>
    <sheetView zoomScaleNormal="100" workbookViewId="0">
      <selection activeCell="F12" sqref="F12"/>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50" t="s">
        <v>156</v>
      </c>
      <c r="B1" s="150"/>
      <c r="C1" s="150"/>
      <c r="D1" s="150"/>
      <c r="E1" s="150"/>
      <c r="F1" s="150"/>
    </row>
    <row r="2" spans="1:6" ht="21" customHeight="1" x14ac:dyDescent="0.2">
      <c r="A2" s="2" t="s">
        <v>111</v>
      </c>
      <c r="B2" s="148" t="str">
        <f>'Summary and sign-off'!B2:F2</f>
        <v>Real Estate Authority</v>
      </c>
      <c r="C2" s="148"/>
      <c r="D2" s="148"/>
      <c r="E2" s="148"/>
      <c r="F2" s="148"/>
    </row>
    <row r="3" spans="1:6" ht="31.5" x14ac:dyDescent="0.2">
      <c r="A3" s="2" t="s">
        <v>112</v>
      </c>
      <c r="B3" s="148" t="str">
        <f>'Summary and sign-off'!B3:F3</f>
        <v>Belinda Moffat</v>
      </c>
      <c r="C3" s="148"/>
      <c r="D3" s="148"/>
      <c r="E3" s="148"/>
      <c r="F3" s="148"/>
    </row>
    <row r="4" spans="1:6" ht="21" customHeight="1" x14ac:dyDescent="0.2">
      <c r="A4" s="2" t="s">
        <v>113</v>
      </c>
      <c r="B4" s="148">
        <f>'Summary and sign-off'!B4:F4</f>
        <v>45108</v>
      </c>
      <c r="C4" s="148"/>
      <c r="D4" s="148"/>
      <c r="E4" s="148"/>
      <c r="F4" s="148"/>
    </row>
    <row r="5" spans="1:6" ht="21" customHeight="1" x14ac:dyDescent="0.2">
      <c r="A5" s="2" t="s">
        <v>114</v>
      </c>
      <c r="B5" s="148">
        <f>'Summary and sign-off'!B5:F5</f>
        <v>45473</v>
      </c>
      <c r="C5" s="148"/>
      <c r="D5" s="148"/>
      <c r="E5" s="148"/>
      <c r="F5" s="148"/>
    </row>
    <row r="6" spans="1:6" ht="21" customHeight="1" x14ac:dyDescent="0.2">
      <c r="A6" s="2" t="s">
        <v>157</v>
      </c>
      <c r="B6" s="143" t="s">
        <v>82</v>
      </c>
      <c r="C6" s="143"/>
      <c r="D6" s="143"/>
      <c r="E6" s="143"/>
      <c r="F6" s="143"/>
    </row>
    <row r="7" spans="1:6" ht="21" customHeight="1" x14ac:dyDescent="0.2">
      <c r="A7" s="2" t="s">
        <v>56</v>
      </c>
      <c r="B7" s="143" t="s">
        <v>84</v>
      </c>
      <c r="C7" s="143"/>
      <c r="D7" s="143"/>
      <c r="E7" s="143"/>
      <c r="F7" s="143"/>
    </row>
    <row r="8" spans="1:6" ht="36" customHeight="1" x14ac:dyDescent="0.2">
      <c r="A8" s="153" t="s">
        <v>158</v>
      </c>
      <c r="B8" s="153"/>
      <c r="C8" s="153"/>
      <c r="D8" s="153"/>
      <c r="E8" s="153"/>
      <c r="F8" s="153"/>
    </row>
    <row r="9" spans="1:6" ht="36" customHeight="1" x14ac:dyDescent="0.2">
      <c r="A9" s="161" t="s">
        <v>159</v>
      </c>
      <c r="B9" s="162"/>
      <c r="C9" s="162"/>
      <c r="D9" s="162"/>
      <c r="E9" s="162"/>
      <c r="F9" s="162"/>
    </row>
    <row r="10" spans="1:6" ht="39" customHeight="1" x14ac:dyDescent="0.2">
      <c r="A10" s="23" t="s">
        <v>119</v>
      </c>
      <c r="B10" s="110" t="s">
        <v>160</v>
      </c>
      <c r="C10" s="110" t="s">
        <v>161</v>
      </c>
      <c r="D10" s="110" t="s">
        <v>162</v>
      </c>
      <c r="E10" s="110" t="s">
        <v>163</v>
      </c>
      <c r="F10" s="110" t="s">
        <v>164</v>
      </c>
    </row>
    <row r="11" spans="1:6" s="1" customFormat="1" ht="38.25" x14ac:dyDescent="0.2">
      <c r="A11" s="115">
        <v>45117</v>
      </c>
      <c r="B11" s="122" t="s">
        <v>197</v>
      </c>
      <c r="C11" s="123" t="s">
        <v>97</v>
      </c>
      <c r="D11" s="122" t="s">
        <v>174</v>
      </c>
      <c r="E11" s="124" t="s">
        <v>92</v>
      </c>
      <c r="F11" s="121" t="s">
        <v>245</v>
      </c>
    </row>
    <row r="12" spans="1:6" s="1" customFormat="1" ht="38.25" x14ac:dyDescent="0.2">
      <c r="A12" s="115">
        <v>45146</v>
      </c>
      <c r="B12" s="122" t="s">
        <v>198</v>
      </c>
      <c r="C12" s="123" t="s">
        <v>97</v>
      </c>
      <c r="D12" s="122" t="s">
        <v>199</v>
      </c>
      <c r="E12" s="124" t="s">
        <v>92</v>
      </c>
      <c r="F12" s="125" t="s">
        <v>239</v>
      </c>
    </row>
    <row r="13" spans="1:6" s="1" customFormat="1" ht="25.5" x14ac:dyDescent="0.2">
      <c r="A13" s="115">
        <v>45159</v>
      </c>
      <c r="B13" s="122" t="s">
        <v>200</v>
      </c>
      <c r="C13" s="123" t="s">
        <v>98</v>
      </c>
      <c r="D13" s="122" t="s">
        <v>201</v>
      </c>
      <c r="E13" s="124" t="s">
        <v>93</v>
      </c>
      <c r="F13" s="125" t="s">
        <v>202</v>
      </c>
    </row>
    <row r="14" spans="1:6" s="1" customFormat="1" ht="25.5" x14ac:dyDescent="0.2">
      <c r="A14" s="115">
        <v>45236</v>
      </c>
      <c r="B14" s="122" t="s">
        <v>175</v>
      </c>
      <c r="C14" s="123" t="s">
        <v>98</v>
      </c>
      <c r="D14" s="122" t="s">
        <v>203</v>
      </c>
      <c r="E14" s="124" t="s">
        <v>92</v>
      </c>
      <c r="F14" s="125" t="s">
        <v>244</v>
      </c>
    </row>
    <row r="15" spans="1:6" s="1" customFormat="1" ht="25.5" x14ac:dyDescent="0.2">
      <c r="A15" s="115">
        <v>45267</v>
      </c>
      <c r="B15" s="122" t="s">
        <v>175</v>
      </c>
      <c r="C15" s="123" t="s">
        <v>97</v>
      </c>
      <c r="D15" s="122" t="s">
        <v>176</v>
      </c>
      <c r="E15" s="124" t="s">
        <v>92</v>
      </c>
      <c r="F15" s="125" t="s">
        <v>204</v>
      </c>
    </row>
    <row r="16" spans="1:6" s="1" customFormat="1" x14ac:dyDescent="0.2">
      <c r="A16" s="115">
        <v>45268</v>
      </c>
      <c r="B16" s="122" t="s">
        <v>175</v>
      </c>
      <c r="C16" s="123" t="s">
        <v>98</v>
      </c>
      <c r="D16" s="122" t="s">
        <v>174</v>
      </c>
      <c r="E16" s="124" t="s">
        <v>92</v>
      </c>
      <c r="F16" s="125" t="s">
        <v>206</v>
      </c>
    </row>
    <row r="17" spans="1:7" s="1" customFormat="1" x14ac:dyDescent="0.2">
      <c r="A17" s="115">
        <v>45279</v>
      </c>
      <c r="B17" s="122" t="s">
        <v>210</v>
      </c>
      <c r="C17" s="123" t="s">
        <v>98</v>
      </c>
      <c r="D17" s="122" t="s">
        <v>240</v>
      </c>
      <c r="E17" s="124" t="s">
        <v>92</v>
      </c>
      <c r="F17" s="125" t="s">
        <v>243</v>
      </c>
    </row>
    <row r="18" spans="1:7" s="1" customFormat="1" ht="38.25" x14ac:dyDescent="0.2">
      <c r="A18" s="115">
        <v>45338</v>
      </c>
      <c r="B18" s="122" t="s">
        <v>207</v>
      </c>
      <c r="C18" s="123" t="s">
        <v>97</v>
      </c>
      <c r="D18" s="122" t="s">
        <v>208</v>
      </c>
      <c r="E18" s="124" t="s">
        <v>92</v>
      </c>
      <c r="F18" s="125" t="s">
        <v>241</v>
      </c>
    </row>
    <row r="19" spans="1:7" s="1" customFormat="1" ht="25.5" x14ac:dyDescent="0.2">
      <c r="A19" s="115">
        <v>45358</v>
      </c>
      <c r="B19" s="122" t="s">
        <v>205</v>
      </c>
      <c r="C19" s="123" t="s">
        <v>98</v>
      </c>
      <c r="D19" s="122" t="s">
        <v>209</v>
      </c>
      <c r="E19" s="124" t="s">
        <v>92</v>
      </c>
      <c r="F19" s="125" t="s">
        <v>242</v>
      </c>
    </row>
    <row r="20" spans="1:7" s="1" customFormat="1" ht="25.5" x14ac:dyDescent="0.2">
      <c r="A20" s="115">
        <v>45400</v>
      </c>
      <c r="B20" s="122" t="s">
        <v>214</v>
      </c>
      <c r="C20" s="123" t="s">
        <v>97</v>
      </c>
      <c r="D20" s="122" t="s">
        <v>213</v>
      </c>
      <c r="E20" s="124" t="s">
        <v>92</v>
      </c>
      <c r="F20" s="125" t="s">
        <v>215</v>
      </c>
    </row>
    <row r="21" spans="1:7" s="1" customFormat="1" hidden="1" x14ac:dyDescent="0.2">
      <c r="A21" s="92"/>
      <c r="B21" s="97"/>
      <c r="C21" s="99"/>
      <c r="D21" s="97"/>
      <c r="E21" s="100"/>
      <c r="F21" s="98"/>
    </row>
    <row r="22" spans="1:7" ht="34.5" customHeight="1" x14ac:dyDescent="0.2">
      <c r="A22" s="111" t="s">
        <v>165</v>
      </c>
      <c r="B22" s="112" t="s">
        <v>166</v>
      </c>
      <c r="C22" s="113">
        <f>C23+C24</f>
        <v>10</v>
      </c>
      <c r="D22" s="114" t="str">
        <f>IF(SUBTOTAL(3,C11:C21)=SUBTOTAL(103,C11:C21),'Summary and sign-off'!$A$48,'Summary and sign-off'!$A$49)</f>
        <v>Check - there are no hidden rows with data</v>
      </c>
      <c r="E22" s="149" t="str">
        <f>IF('Summary and sign-off'!F60='Summary and sign-off'!F54,'Summary and sign-off'!A52,'Summary and sign-off'!A50)</f>
        <v>Check - each entry provides sufficient information</v>
      </c>
      <c r="F22" s="149"/>
      <c r="G22" s="1"/>
    </row>
    <row r="23" spans="1:7" ht="25.5" customHeight="1" x14ac:dyDescent="0.25">
      <c r="A23" s="52"/>
      <c r="B23" s="53" t="s">
        <v>97</v>
      </c>
      <c r="C23" s="54">
        <f>COUNTIF(C11:C21,'Summary and sign-off'!A45)</f>
        <v>5</v>
      </c>
      <c r="D23" s="13"/>
      <c r="E23" s="14"/>
      <c r="F23" s="15"/>
    </row>
    <row r="24" spans="1:7" ht="25.5" customHeight="1" x14ac:dyDescent="0.25">
      <c r="A24" s="52"/>
      <c r="B24" s="53" t="s">
        <v>98</v>
      </c>
      <c r="C24" s="54">
        <f>COUNTIF(C11:C21,'Summary and sign-off'!A46)</f>
        <v>5</v>
      </c>
      <c r="D24" s="13"/>
      <c r="E24" s="14"/>
      <c r="F24" s="15"/>
    </row>
    <row r="25" spans="1:7" x14ac:dyDescent="0.2">
      <c r="A25" s="16"/>
      <c r="B25" s="17"/>
      <c r="C25" s="16"/>
      <c r="D25" s="18"/>
      <c r="E25" s="18"/>
      <c r="F25" s="16"/>
    </row>
    <row r="26" spans="1:7" x14ac:dyDescent="0.2">
      <c r="A26" s="17" t="s">
        <v>155</v>
      </c>
      <c r="B26" s="17"/>
      <c r="C26" s="17"/>
      <c r="D26" s="17"/>
      <c r="E26" s="17"/>
      <c r="F26" s="17"/>
    </row>
    <row r="27" spans="1:7" ht="12.6" customHeight="1" x14ac:dyDescent="0.2">
      <c r="A27" s="19" t="s">
        <v>133</v>
      </c>
      <c r="B27" s="16"/>
      <c r="C27" s="16"/>
      <c r="D27" s="16"/>
      <c r="E27" s="16"/>
    </row>
    <row r="28" spans="1:7" x14ac:dyDescent="0.2">
      <c r="A28" s="19" t="s">
        <v>80</v>
      </c>
      <c r="B28" s="18"/>
      <c r="C28" s="16"/>
      <c r="D28" s="16"/>
      <c r="E28" s="16"/>
      <c r="F28" s="16"/>
    </row>
    <row r="29" spans="1:7" x14ac:dyDescent="0.2">
      <c r="A29" s="19" t="s">
        <v>167</v>
      </c>
      <c r="B29" s="20"/>
      <c r="C29" s="20"/>
      <c r="D29" s="20"/>
      <c r="E29" s="20"/>
      <c r="F29" s="20"/>
    </row>
    <row r="30" spans="1:7" ht="12.75" customHeight="1" x14ac:dyDescent="0.2">
      <c r="A30" s="19" t="s">
        <v>168</v>
      </c>
      <c r="B30" s="16"/>
      <c r="C30" s="16"/>
      <c r="D30" s="16"/>
      <c r="E30" s="16"/>
      <c r="F30" s="16"/>
    </row>
    <row r="31" spans="1:7" ht="12.95" customHeight="1" x14ac:dyDescent="0.2">
      <c r="A31" s="19" t="s">
        <v>169</v>
      </c>
      <c r="B31" s="16"/>
      <c r="C31" s="16"/>
      <c r="D31" s="16"/>
      <c r="E31" s="16"/>
      <c r="F31" s="16"/>
    </row>
    <row r="32" spans="1:7" x14ac:dyDescent="0.2">
      <c r="A32" s="19" t="s">
        <v>170</v>
      </c>
      <c r="C32" s="16"/>
      <c r="D32" s="16"/>
      <c r="E32" s="16"/>
      <c r="F32" s="16"/>
    </row>
    <row r="33" spans="1:6" ht="12.75" customHeight="1" x14ac:dyDescent="0.2">
      <c r="A33" s="19" t="s">
        <v>148</v>
      </c>
      <c r="B33" s="19"/>
      <c r="C33" s="21"/>
      <c r="D33" s="21"/>
      <c r="E33" s="21"/>
      <c r="F33" s="21"/>
    </row>
    <row r="34" spans="1:6" ht="12.75" customHeight="1" x14ac:dyDescent="0.2">
      <c r="A34" s="19"/>
      <c r="B34" s="19"/>
      <c r="C34" s="21"/>
      <c r="D34" s="21"/>
      <c r="E34" s="21"/>
      <c r="F34" s="21"/>
    </row>
    <row r="35" spans="1:6" ht="12.75" hidden="1" customHeight="1" x14ac:dyDescent="0.2">
      <c r="A35" s="19"/>
      <c r="B35" s="19"/>
      <c r="C35" s="21"/>
      <c r="D35" s="21"/>
      <c r="E35" s="21"/>
      <c r="F35" s="21"/>
    </row>
    <row r="38" spans="1:6" hidden="1" x14ac:dyDescent="0.2">
      <c r="A38" s="17"/>
      <c r="B38" s="17"/>
      <c r="C38" s="17"/>
      <c r="D38" s="17"/>
      <c r="E38" s="17"/>
      <c r="F38" s="17"/>
    </row>
    <row r="39" spans="1:6" hidden="1" x14ac:dyDescent="0.2">
      <c r="A39" s="17"/>
      <c r="B39" s="17"/>
      <c r="C39" s="17"/>
      <c r="D39" s="17"/>
      <c r="E39" s="17"/>
      <c r="F39" s="17"/>
    </row>
    <row r="40" spans="1:6" hidden="1" x14ac:dyDescent="0.2">
      <c r="A40" s="17"/>
      <c r="B40" s="17"/>
      <c r="C40" s="17"/>
      <c r="D40" s="17"/>
      <c r="E40" s="17"/>
      <c r="F40" s="17"/>
    </row>
    <row r="41" spans="1:6" hidden="1" x14ac:dyDescent="0.2">
      <c r="A41" s="17"/>
      <c r="B41" s="17"/>
      <c r="C41" s="17"/>
      <c r="D41" s="17"/>
      <c r="E41" s="17"/>
      <c r="F41" s="17"/>
    </row>
    <row r="42" spans="1:6" hidden="1" x14ac:dyDescent="0.2">
      <c r="A42" s="17"/>
      <c r="B42" s="17"/>
      <c r="C42" s="17"/>
      <c r="D42" s="17"/>
      <c r="E42" s="17"/>
      <c r="F42" s="17"/>
    </row>
    <row r="43" spans="1:6" x14ac:dyDescent="0.2"/>
    <row r="44" spans="1:6" x14ac:dyDescent="0.2"/>
    <row r="45" spans="1:6" x14ac:dyDescent="0.2"/>
    <row r="46" spans="1:6" x14ac:dyDescent="0.2"/>
    <row r="47" spans="1:6" x14ac:dyDescent="0.2"/>
    <row r="48" spans="1:6" x14ac:dyDescent="0.2"/>
    <row r="49" x14ac:dyDescent="0.2"/>
    <row r="50" x14ac:dyDescent="0.2"/>
    <row r="51" x14ac:dyDescent="0.2"/>
    <row r="52" x14ac:dyDescent="0.2"/>
    <row r="53" x14ac:dyDescent="0.2"/>
    <row r="54" x14ac:dyDescent="0.2"/>
  </sheetData>
  <sheetProtection sheet="1" formatCells="0" insertRows="0" deleteRows="0"/>
  <dataConsolidate/>
  <mergeCells count="10">
    <mergeCell ref="E22:F22"/>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1 A1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C21 C11:C20</xm:sqref>
        </x14:dataValidation>
        <x14:dataValidation type="list" errorStyle="information" operator="greaterThan" allowBlank="1" showInputMessage="1" prompt="Provide specific $ value if possible" xr:uid="{00000000-0002-0000-0500-000003000000}">
          <x14:formula1>
            <xm:f>'Summary and sign-off'!$A$39:$A$44</xm:f>
          </x14:formula1>
          <xm:sqref>E21 E11:E20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78b4e5a-5f36-4188-8353-9817819d1c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21150E1C81B874189841E65D984FF70" ma:contentTypeVersion="16" ma:contentTypeDescription="Create a new document." ma:contentTypeScope="" ma:versionID="e7a23917d5a0fe287c0377dde1bd38e4">
  <xsd:schema xmlns:xsd="http://www.w3.org/2001/XMLSchema" xmlns:xs="http://www.w3.org/2001/XMLSchema" xmlns:p="http://schemas.microsoft.com/office/2006/metadata/properties" xmlns:ns3="b78b4e5a-5f36-4188-8353-9817819d1cff" xmlns:ns4="a44be9d0-d7f2-414b-b5af-34fd9ad18f97" targetNamespace="http://schemas.microsoft.com/office/2006/metadata/properties" ma:root="true" ma:fieldsID="c5185ecd583561aa4d417f1755f6758b" ns3:_="" ns4:_="">
    <xsd:import namespace="b78b4e5a-5f36-4188-8353-9817819d1cff"/>
    <xsd:import namespace="a44be9d0-d7f2-414b-b5af-34fd9ad18f97"/>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8b4e5a-5f36-4188-8353-9817819d1c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4be9d0-d7f2-414b-b5af-34fd9ad18f9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SharingHintHash" ma:index="13"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purl.org/dc/elements/1.1/"/>
    <ds:schemaRef ds:uri="http://purl.org/dc/dcmitype/"/>
    <ds:schemaRef ds:uri="http://purl.org/dc/terms/"/>
    <ds:schemaRef ds:uri="b78b4e5a-5f36-4188-8353-9817819d1cff"/>
    <ds:schemaRef ds:uri="http://schemas.openxmlformats.org/package/2006/metadata/core-properties"/>
    <ds:schemaRef ds:uri="http://schemas.microsoft.com/office/2006/documentManagement/types"/>
    <ds:schemaRef ds:uri="http://schemas.microsoft.com/office/infopath/2007/PartnerControls"/>
    <ds:schemaRef ds:uri="a44be9d0-d7f2-414b-b5af-34fd9ad18f9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39813AB-93BA-4B87-831E-75B2649D2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8b4e5a-5f36-4188-8353-9817819d1cff"/>
    <ds:schemaRef ds:uri="a44be9d0-d7f2-414b-b5af-34fd9ad18f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Saara Fourie</cp:lastModifiedBy>
  <cp:revision/>
  <cp:lastPrinted>2024-04-23T02:11:18Z</cp:lastPrinted>
  <dcterms:created xsi:type="dcterms:W3CDTF">2010-10-17T20:59:02Z</dcterms:created>
  <dcterms:modified xsi:type="dcterms:W3CDTF">2024-07-25T01:33:32Z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0x010100F21150E1C81B874189841E65D984FF70</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SIP_Label_5033b82e-cbfd-4c12-ad29-983abf18613f_Enabled">
    <vt:lpwstr>true</vt:lpwstr>
  </property>
  <property fmtid="{D5CDD505-2E9C-101B-9397-08002B2CF9AE}" pid="12" name="MSIP_Label_5033b82e-cbfd-4c12-ad29-983abf18613f_SetDate">
    <vt:lpwstr>2023-07-23T23:21:39Z</vt:lpwstr>
  </property>
  <property fmtid="{D5CDD505-2E9C-101B-9397-08002B2CF9AE}" pid="13" name="MSIP_Label_5033b82e-cbfd-4c12-ad29-983abf18613f_Method">
    <vt:lpwstr>Standard</vt:lpwstr>
  </property>
  <property fmtid="{D5CDD505-2E9C-101B-9397-08002B2CF9AE}" pid="14" name="MSIP_Label_5033b82e-cbfd-4c12-ad29-983abf18613f_Name">
    <vt:lpwstr>defa4170-0d19-0005-0004-bc88714345d2</vt:lpwstr>
  </property>
  <property fmtid="{D5CDD505-2E9C-101B-9397-08002B2CF9AE}" pid="15" name="MSIP_Label_5033b82e-cbfd-4c12-ad29-983abf18613f_SiteId">
    <vt:lpwstr>33bb01e1-72be-4243-9e11-d07c6e0dabd6</vt:lpwstr>
  </property>
  <property fmtid="{D5CDD505-2E9C-101B-9397-08002B2CF9AE}" pid="16" name="MSIP_Label_5033b82e-cbfd-4c12-ad29-983abf18613f_ActionId">
    <vt:lpwstr>f111a085-4012-451e-86f8-2c55a6a2e3c0</vt:lpwstr>
  </property>
  <property fmtid="{D5CDD505-2E9C-101B-9397-08002B2CF9AE}" pid="17" name="MSIP_Label_5033b82e-cbfd-4c12-ad29-983abf18613f_ContentBits">
    <vt:lpwstr>0</vt:lpwstr>
  </property>
</Properties>
</file>